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3a - objekt K1 - schodiště - místnost K1-1-013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3 33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Stavba!$A$1:$J$58</definedName>
    <definedName name="_xlnm.Print_Area" localSheetId="3">'ZL33 33a Pol'!$A$1:$U$169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11" i="12"/>
  <c r="I12" i="12"/>
  <c r="K12" i="12"/>
  <c r="M12" i="12"/>
  <c r="O12" i="12"/>
  <c r="Q12" i="12"/>
  <c r="U12" i="12"/>
  <c r="I20" i="12"/>
  <c r="K20" i="12"/>
  <c r="M20" i="12"/>
  <c r="O20" i="12"/>
  <c r="Q20" i="12"/>
  <c r="U20" i="12"/>
  <c r="I26" i="12"/>
  <c r="K26" i="12"/>
  <c r="M26" i="12"/>
  <c r="O26" i="12"/>
  <c r="Q26" i="12"/>
  <c r="U26" i="12"/>
  <c r="I29" i="12"/>
  <c r="K29" i="12"/>
  <c r="M29" i="12"/>
  <c r="O29" i="12"/>
  <c r="Q29" i="12"/>
  <c r="U29" i="12"/>
  <c r="I32" i="12"/>
  <c r="K32" i="12"/>
  <c r="M32" i="12"/>
  <c r="O32" i="12"/>
  <c r="Q32" i="12"/>
  <c r="U32" i="12"/>
  <c r="I37" i="12"/>
  <c r="K37" i="12"/>
  <c r="M37" i="12"/>
  <c r="O37" i="12"/>
  <c r="Q37" i="12"/>
  <c r="U37" i="12"/>
  <c r="I42" i="12"/>
  <c r="K42" i="12"/>
  <c r="M42" i="12"/>
  <c r="O42" i="12"/>
  <c r="Q42" i="12"/>
  <c r="U42" i="12"/>
  <c r="I46" i="12"/>
  <c r="K46" i="12"/>
  <c r="M46" i="12"/>
  <c r="O46" i="12"/>
  <c r="Q46" i="12"/>
  <c r="U46" i="12"/>
  <c r="G47" i="12"/>
  <c r="I48" i="12"/>
  <c r="K48" i="12"/>
  <c r="M48" i="12"/>
  <c r="O48" i="12"/>
  <c r="Q48" i="12"/>
  <c r="U48" i="12"/>
  <c r="I57" i="12"/>
  <c r="K57" i="12"/>
  <c r="M57" i="12"/>
  <c r="O57" i="12"/>
  <c r="Q57" i="12"/>
  <c r="U57" i="12"/>
  <c r="G59" i="12"/>
  <c r="I60" i="12"/>
  <c r="I59" i="12" s="1"/>
  <c r="K60" i="12"/>
  <c r="K59" i="12" s="1"/>
  <c r="M60" i="12"/>
  <c r="M59" i="12" s="1"/>
  <c r="O60" i="12"/>
  <c r="O59" i="12" s="1"/>
  <c r="Q60" i="12"/>
  <c r="Q59" i="12" s="1"/>
  <c r="U60" i="12"/>
  <c r="U59" i="12" s="1"/>
  <c r="G65" i="12"/>
  <c r="U65" i="12"/>
  <c r="I66" i="12"/>
  <c r="I65" i="12" s="1"/>
  <c r="K66" i="12"/>
  <c r="K65" i="12" s="1"/>
  <c r="M66" i="12"/>
  <c r="M65" i="12" s="1"/>
  <c r="O66" i="12"/>
  <c r="O65" i="12" s="1"/>
  <c r="Q66" i="12"/>
  <c r="Q65" i="12" s="1"/>
  <c r="U66" i="12"/>
  <c r="G68" i="12"/>
  <c r="I69" i="12"/>
  <c r="I68" i="12" s="1"/>
  <c r="K69" i="12"/>
  <c r="K68" i="12" s="1"/>
  <c r="M69" i="12"/>
  <c r="M68" i="12" s="1"/>
  <c r="O69" i="12"/>
  <c r="O68" i="12" s="1"/>
  <c r="Q69" i="12"/>
  <c r="Q68" i="12" s="1"/>
  <c r="U69" i="12"/>
  <c r="U68" i="12" s="1"/>
  <c r="G73" i="12"/>
  <c r="I74" i="12"/>
  <c r="K74" i="12"/>
  <c r="M74" i="12"/>
  <c r="O74" i="12"/>
  <c r="Q74" i="12"/>
  <c r="U74" i="12"/>
  <c r="I83" i="12"/>
  <c r="K83" i="12"/>
  <c r="M83" i="12"/>
  <c r="O83" i="12"/>
  <c r="Q83" i="12"/>
  <c r="U83" i="12"/>
  <c r="I92" i="12"/>
  <c r="K92" i="12"/>
  <c r="M92" i="12"/>
  <c r="O92" i="12"/>
  <c r="Q92" i="12"/>
  <c r="U92" i="12"/>
  <c r="I94" i="12"/>
  <c r="K94" i="12"/>
  <c r="M94" i="12"/>
  <c r="O94" i="12"/>
  <c r="Q94" i="12"/>
  <c r="U94" i="12"/>
  <c r="I96" i="12"/>
  <c r="K96" i="12"/>
  <c r="M96" i="12"/>
  <c r="O96" i="12"/>
  <c r="Q96" i="12"/>
  <c r="U96" i="12"/>
  <c r="I103" i="12"/>
  <c r="K103" i="12"/>
  <c r="M103" i="12"/>
  <c r="O103" i="12"/>
  <c r="Q103" i="12"/>
  <c r="U103" i="12"/>
  <c r="I110" i="12"/>
  <c r="K110" i="12"/>
  <c r="M110" i="12"/>
  <c r="O110" i="12"/>
  <c r="Q110" i="12"/>
  <c r="U110" i="12"/>
  <c r="G114" i="12"/>
  <c r="I115" i="12"/>
  <c r="K115" i="12"/>
  <c r="M115" i="12"/>
  <c r="O115" i="12"/>
  <c r="Q115" i="12"/>
  <c r="U115" i="12"/>
  <c r="I123" i="12"/>
  <c r="K123" i="12"/>
  <c r="M123" i="12"/>
  <c r="O123" i="12"/>
  <c r="Q123" i="12"/>
  <c r="U123" i="12"/>
  <c r="I131" i="12"/>
  <c r="K131" i="12"/>
  <c r="M131" i="12"/>
  <c r="O131" i="12"/>
  <c r="Q131" i="12"/>
  <c r="U131" i="12"/>
  <c r="G139" i="12"/>
  <c r="I140" i="12"/>
  <c r="K140" i="12"/>
  <c r="M140" i="12"/>
  <c r="O140" i="12"/>
  <c r="Q140" i="12"/>
  <c r="U140" i="12"/>
  <c r="I144" i="12"/>
  <c r="K144" i="12"/>
  <c r="M144" i="12"/>
  <c r="O144" i="12"/>
  <c r="Q144" i="12"/>
  <c r="U144" i="12"/>
  <c r="I148" i="12"/>
  <c r="K148" i="12"/>
  <c r="M148" i="12"/>
  <c r="O148" i="12"/>
  <c r="Q148" i="12"/>
  <c r="U148" i="12"/>
  <c r="I152" i="12"/>
  <c r="K152" i="12"/>
  <c r="M152" i="12"/>
  <c r="O152" i="12"/>
  <c r="Q152" i="12"/>
  <c r="U152" i="12"/>
  <c r="I156" i="12"/>
  <c r="K156" i="12"/>
  <c r="M156" i="12"/>
  <c r="O156" i="12"/>
  <c r="Q156" i="12"/>
  <c r="U156" i="12"/>
  <c r="I160" i="12"/>
  <c r="K160" i="12"/>
  <c r="M160" i="12"/>
  <c r="O160" i="12"/>
  <c r="Q160" i="12"/>
  <c r="U160" i="12"/>
  <c r="I164" i="12"/>
  <c r="K164" i="12"/>
  <c r="M164" i="12"/>
  <c r="O164" i="12"/>
  <c r="Q164" i="12"/>
  <c r="U164" i="12"/>
  <c r="I58" i="1"/>
  <c r="J54" i="1" s="1"/>
  <c r="J55" i="1"/>
  <c r="J51" i="1"/>
  <c r="J50" i="1"/>
  <c r="J49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U139" i="12" l="1"/>
  <c r="K139" i="12"/>
  <c r="O139" i="12"/>
  <c r="O73" i="12"/>
  <c r="U73" i="12"/>
  <c r="I11" i="12"/>
  <c r="M114" i="12"/>
  <c r="Q114" i="12"/>
  <c r="I114" i="12"/>
  <c r="U47" i="12"/>
  <c r="K47" i="12"/>
  <c r="O47" i="12"/>
  <c r="M139" i="12"/>
  <c r="Q139" i="12"/>
  <c r="I139" i="12"/>
  <c r="Q73" i="12"/>
  <c r="I73" i="12"/>
  <c r="M73" i="12"/>
  <c r="U11" i="12"/>
  <c r="K11" i="12"/>
  <c r="O11" i="12"/>
  <c r="K73" i="12"/>
  <c r="Q11" i="12"/>
  <c r="M11" i="12"/>
  <c r="O114" i="12"/>
  <c r="U114" i="12"/>
  <c r="K114" i="12"/>
  <c r="M47" i="12"/>
  <c r="Q47" i="12"/>
  <c r="I47" i="12"/>
  <c r="J52" i="1"/>
  <c r="J58" i="1" s="1"/>
  <c r="J56" i="1"/>
  <c r="J53" i="1"/>
  <c r="J57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<sst xmlns="http://schemas.openxmlformats.org/spreadsheetml/2006/main" count="563" uniqueCount="268">
  <si>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</si>
  <si>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</si>
  <si>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</si>
  <si>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</si>
  <si>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</si>
  <si>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</si>
  <si>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</si>
  <si>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</si>
  <si>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</si>
  <si>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</si>
  <si>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</si>
  <si>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</si>
  <si>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</si>
  <si>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</si>
  <si>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</si>
  <si>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</si>
  <si>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</si>
  <si>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</si>
  <si>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</si>
  <si>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</si>
  <si>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</si>
  <si>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</si>
  <si>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</si>
  <si>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</si>
  <si>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</si>
  <si>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</si>
  <si>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</si>
  <si>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</si>
  <si>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</si>
  <si>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</si>
  <si>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</si>
  <si>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</si>
  <si>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</si>
  <si>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</si>
  <si>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</si>
  <si>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</si>
  <si>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</si>
  <si>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</si>
  <si>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</si>
  <si>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</si>
  <si>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</si>
  <si>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</si>
  <si>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</si>
  <si>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33a</t>
  </si>
  <si>
    <t>Schodiště v K1-1-013 - změna</t>
  </si>
  <si>
    <t>ZL33</t>
  </si>
  <si>
    <t xml:space="preserve">Schodiště K1-1-013, dispoziční úpravy 1. a 2.NP, odpočet obkladů 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</si>
  <si>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</si>
  <si>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</si>
  <si>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</si>
  <si>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</si>
  <si>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</si>
  <si>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</si>
  <si>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</si>
  <si>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</si>
  <si>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</si>
  <si>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</si>
  <si>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</si>
  <si>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</si>
  <si>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</si>
  <si>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</si>
  <si>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</si>
  <si>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</si>
  <si>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</si>
  <si>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</si>
  <si>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</si>
  <si>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</si>
  <si>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</si>
  <si>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</si>
  <si>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</si>
  <si>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</si>
  <si>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</si>
  <si>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</si>
  <si>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</si>
  <si>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</si>
  <si>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</si>
  <si>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43</t>
  </si>
  <si>
    <t>Vodorovné konstrukce</t>
  </si>
  <si>
    <t>61</t>
  </si>
  <si>
    <t>Upravy povrchů vnitřní</t>
  </si>
  <si>
    <t>96</t>
  </si>
  <si>
    <t>Bourání konstrukcí</t>
  </si>
  <si>
    <t>97</t>
  </si>
  <si>
    <t>Prorážení otvorů</t>
  </si>
  <si>
    <t>99</t>
  </si>
  <si>
    <t>Staveništní přesun hmot</t>
  </si>
  <si>
    <t>762</t>
  </si>
  <si>
    <t>Konstrukce tesařské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</si>
  <si>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</si>
  <si>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</si>
  <si>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</si>
  <si>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</si>
  <si>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</si>
  <si>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</si>
  <si>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</si>
  <si>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</si>
  <si>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</si>
  <si>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</si>
  <si>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</si>
  <si>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</si>
  <si>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</si>
  <si>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</si>
  <si>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</si>
  <si>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</si>
  <si>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</si>
  <si>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</si>
  <si>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</si>
  <si>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</si>
  <si>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</si>
  <si>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</si>
  <si>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</si>
  <si>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</si>
  <si>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</si>
  <si>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</si>
  <si>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</si>
  <si>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</si>
  <si>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</si>
  <si>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</si>
  <si>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</si>
  <si>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311231114</t>
  </si>
  <si>
    <t>Zdivo nosné cihelné z CP 29 P15 na MVC 2,5</t>
  </si>
  <si>
    <t>m3</t>
  </si>
  <si>
    <t>POL1_1</t>
  </si>
  <si>
    <t>podezdívky pod schodišťovou deskou : 0,2*3*1,3*2</t>
  </si>
  <si>
    <t>VV</t>
  </si>
  <si>
    <t>0,6*1,2*1,5</t>
  </si>
  <si>
    <t>430321414</t>
  </si>
  <si>
    <t>Schodišťové konstrukce, železobeton C 25/30</t>
  </si>
  <si>
    <t>schodnice : 0,15*4,5*1,5</t>
  </si>
  <si>
    <t>0,15*1*1,6</t>
  </si>
  <si>
    <t>0,15*1,223*2,25</t>
  </si>
  <si>
    <t>0,15*1,431*2,1</t>
  </si>
  <si>
    <t>stupně : 0,25*0,2*1,5*14/2</t>
  </si>
  <si>
    <t>0,251*0,2*1,223*6/2</t>
  </si>
  <si>
    <t>0,3*0,2*1,431*6/2</t>
  </si>
  <si>
    <t>430361921</t>
  </si>
  <si>
    <t>Výztuž schodišťových konstrukcí svařovanou sítí, průměr drátu  8,0, oka 100/100 mm</t>
  </si>
  <si>
    <t>t</t>
  </si>
  <si>
    <t>POL1_</t>
  </si>
  <si>
    <t xml:space="preserve">cena RTS 2014/I - 30810,- Kč/T dle SoD 80% z ceny 2014/I - 24648,- Kč/T : </t>
  </si>
  <si>
    <t>schodnice : 4,5*1,5*7,999*1,08/1000</t>
  </si>
  <si>
    <t>1*1,6*7,999*1,08/1000</t>
  </si>
  <si>
    <t>1,223*2,25*7,999*1,08/1000</t>
  </si>
  <si>
    <t>1,431*2,1*7,999*1,08/1000</t>
  </si>
  <si>
    <t>431351121</t>
  </si>
  <si>
    <t>Bednění podest přímočarých - zřízení</t>
  </si>
  <si>
    <t>m2</t>
  </si>
  <si>
    <t xml:space="preserve">cena RTS 2014/I - 1351,- Kč/m2 dle SoD 80% z ceny 2014/I - 1080,- Kč/m2 : </t>
  </si>
  <si>
    <t>1*1,6</t>
  </si>
  <si>
    <t>431351122</t>
  </si>
  <si>
    <t>Bednění podest přímočarých - odstranění</t>
  </si>
  <si>
    <t xml:space="preserve">cena RTS 2014/I - 98,60 Kč/m2 dle SoD 80% z ceny 2014/I - 78,90 Kč/m2 : </t>
  </si>
  <si>
    <t>433351131</t>
  </si>
  <si>
    <t>Bednění schodnic přímočarých - zřízení</t>
  </si>
  <si>
    <t xml:space="preserve">cena RTS 2014/I - 994,- Kč/m2 dle SoD 80% z ceny 2014/I - 795,20 Kč/m2 : </t>
  </si>
  <si>
    <t>schodnice : 4,5*1,5</t>
  </si>
  <si>
    <t>1,223*2,25</t>
  </si>
  <si>
    <t>1,431*2,1</t>
  </si>
  <si>
    <t>433351132</t>
  </si>
  <si>
    <t>Bednění schodnic přímočarých - odstranění</t>
  </si>
  <si>
    <t xml:space="preserve">cena RTS 2014/I - 113,- Kč/m2 dle SoD 80% z ceny 2014/I - 90,40 Kč/m2 : </t>
  </si>
  <si>
    <t>434351141</t>
  </si>
  <si>
    <t>Bednění stupňů přímočarých - zřízení</t>
  </si>
  <si>
    <t>stupně : (0,25+0,2)*1,5*14</t>
  </si>
  <si>
    <t>(0,251+0,2)*1,223*6</t>
  </si>
  <si>
    <t>(0,3+0,2)*1,431*6</t>
  </si>
  <si>
    <t>434351142</t>
  </si>
  <si>
    <t>Bednění stupňů betonovaných na podstupňové desce nebo na terénu přímočarých odstranění</t>
  </si>
  <si>
    <t>612401291</t>
  </si>
  <si>
    <t>Omítka malých ploch vnitřních stěn do 0,25 m2</t>
  </si>
  <si>
    <t>kus</t>
  </si>
  <si>
    <t xml:space="preserve"> Uměleckořemeslné prvky - Kniha truhlářských prvků A 1.2.f.04   :  </t>
  </si>
  <si>
    <t xml:space="preserve">ZMĚNA PD - SCHODIŠTĚ NOVÉ - ODPOČET : </t>
  </si>
  <si>
    <t xml:space="preserve">1. NP  :  </t>
  </si>
  <si>
    <t xml:space="preserve">schodiště v místnosti K1-1-013  :  </t>
  </si>
  <si>
    <t xml:space="preserve"> prvek ozn. T014 - 14+6+7 stupňů s dřevěnými stupnicemi a omítanými podstupnicemi  :  </t>
  </si>
  <si>
    <t>průměrná délka stupně 1500 mm š.325 mm a v.200 mm :  -(14+6)</t>
  </si>
  <si>
    <t xml:space="preserve"> průměrná délka stupně 1400 mm š.325 mm a v.200 mm : - 7</t>
  </si>
  <si>
    <t>Mezisoučet</t>
  </si>
  <si>
    <t>612421637</t>
  </si>
  <si>
    <t>Omítka vnitřní zdiva, MVC, štuková</t>
  </si>
  <si>
    <t xml:space="preserve"> místnost č.K1-1-053 pod schodištěm : 2,8*(4*2+1,5*2)-2*0,9</t>
  </si>
  <si>
    <t>962032231</t>
  </si>
  <si>
    <t>Bourání zdiva z cihel pálených na MVC</t>
  </si>
  <si>
    <t xml:space="preserve">analogicky vybourání zazdívky a vyčištění prostoru místnosti č.K1-1-053 : </t>
  </si>
  <si>
    <t>zazdívky a rovnanina prolitá maltou pod schodištěm : 4*1,5*2,2</t>
  </si>
  <si>
    <t>podzdívky stupňů : 1,5*0,6*1,2</t>
  </si>
  <si>
    <t>1,5*0,2*3*1,2*2</t>
  </si>
  <si>
    <t>974031664</t>
  </si>
  <si>
    <t>Vysekání rýh zeď cihelná vtah. nosníků 15 x 15 cm</t>
  </si>
  <si>
    <t>m</t>
  </si>
  <si>
    <t>analogicky rýha pro vetknutí ŽB schodnice : 4,5*2+2,25*2+2,1*2</t>
  </si>
  <si>
    <t>998011003</t>
  </si>
  <si>
    <t>Přesun hmot pro budovy zděné výšky do 24 m</t>
  </si>
  <si>
    <t>POL7_</t>
  </si>
  <si>
    <t xml:space="preserve">Hmotnosti z položek s pořadovými čísly: : </t>
  </si>
  <si>
    <t xml:space="preserve">1,2,3,4,6,8,10,11,12, : </t>
  </si>
  <si>
    <t>Součet: : 14,87012</t>
  </si>
  <si>
    <t>762211240</t>
  </si>
  <si>
    <t>Montáž schodiště přímočarého s podst. š. do 1,5 m</t>
  </si>
  <si>
    <t>POL1_7</t>
  </si>
  <si>
    <t xml:space="preserve">ZMĚNA PD - SCHODIŠTĚ NOVÉ S PODSTUPNICEMI : </t>
  </si>
  <si>
    <t xml:space="preserve">Uměleckořemeslné prvky - Kniha truhlářských prvků A 1.2.f.04   :  </t>
  </si>
  <si>
    <t xml:space="preserve">1.NP  :  </t>
  </si>
  <si>
    <t xml:space="preserve">prvek ozn. T014 -14+6+7 stupňů s dřevěnými stupnicemi a omítanými podstupnicemi  :  </t>
  </si>
  <si>
    <t>průměrná délka stupně 1500 mm š.325 mm a v.200 mm : 1,5*(14+6)</t>
  </si>
  <si>
    <t>průměrná délka stupně 1400 mm š.325 mm a v.200 mm : 1,45*6</t>
  </si>
  <si>
    <t>762211340</t>
  </si>
  <si>
    <t>Montáž schodiště křivočarého bez podst. š. do 1,5m</t>
  </si>
  <si>
    <t xml:space="preserve">ZMĚNA PD - SCHODIŠTĚ NOVÉ S PODSTUPNICEMI - ODPOČET : </t>
  </si>
  <si>
    <t>průměrná délka stupně 1500 mm š.325 mm a v.200 mm :  -1,5*(14+6)</t>
  </si>
  <si>
    <t>průměrná délka stupně 1400 mm š.325 mm a v.200 mm : - 1,45*7</t>
  </si>
  <si>
    <t>762295000</t>
  </si>
  <si>
    <t>Spojovací a ochranné prostředky pro schodiště</t>
  </si>
  <si>
    <t>PRO OPRAVU SCHODIŠŤ : 18,625*0,4*0,04+18,625*0,17*0,022</t>
  </si>
  <si>
    <t>762911121</t>
  </si>
  <si>
    <t>Impregnace řeziva tlakovakuová Bochemit QB</t>
  </si>
  <si>
    <t>PRO OPRAVU SCHODIŠŤ : (18,625*0,4*0,04+18,625*0,17*0,022)*2</t>
  </si>
  <si>
    <t>60554753</t>
  </si>
  <si>
    <t>Fošna SM l.jak.tl. 40, š.400 mm, hoblovaná, schodišťový stupeň</t>
  </si>
  <si>
    <t>POL3_7</t>
  </si>
  <si>
    <t xml:space="preserve">1.NP - VÝMĚNA 100%- DOPOČET 50% K PŘEDPOKLÁDANÉ VÝMĚNĚ : </t>
  </si>
  <si>
    <t xml:space="preserve">schodiště v místností K1-1-013  :  </t>
  </si>
  <si>
    <t xml:space="preserve">prvek ozn. T014 -14+6+6 stupňů s dřevěnými stupnicemi a omítanými podstupnicemi : </t>
  </si>
  <si>
    <t>průměrná délka stupně 1500 mm š.325 mm a v.200 mm : 1,5*(14+6)*0,5</t>
  </si>
  <si>
    <t>průměrná délka stupně 1450 mm š.325 mm a v.200 mm : 1,45*5*0,5</t>
  </si>
  <si>
    <t>60554754</t>
  </si>
  <si>
    <t>Fošna SM l.jak.tl. 22, š.170 mm, hoblovaná, schodišťový stupeň - podstupnice</t>
  </si>
  <si>
    <t xml:space="preserve">m     </t>
  </si>
  <si>
    <t xml:space="preserve">prvek ozn. T014-14+6+7 stupňů s dřevěnými stupnicemi a podstupnicemi : </t>
  </si>
  <si>
    <t xml:space="preserve">průměrná délka stupně 1500 mm š.325 mm a v.200 mm  :  1,5*(14+6)*0,5 </t>
  </si>
  <si>
    <t>průměrná délka stupně 1400 mm š.325 mm a v.200 mm :  1,45*5*0,5</t>
  </si>
  <si>
    <t>998762103</t>
  </si>
  <si>
    <t>Přesun hmot pro tesařské konstrukce, výšky do 24 m</t>
  </si>
  <si>
    <t xml:space="preserve">15,16,17,18,19,20, : </t>
  </si>
  <si>
    <t>Součet: : 0,34099</t>
  </si>
  <si>
    <t>783601815</t>
  </si>
  <si>
    <t>Odstranění nátěrů, stěny truhlářské, oškrábáním</t>
  </si>
  <si>
    <t xml:space="preserve">schodiště v místnosti K1-1-013   :  </t>
  </si>
  <si>
    <t xml:space="preserve">prvek ozn. 1014 -14+6+7 stupňů s dřevěnými stupnicemi a omítanými podstupnicemi  :  </t>
  </si>
  <si>
    <t>průměrná délka stupně 1500 mm š.325 mm a v.200 mm :  -1,5*(0,325+0,25+0,07+0,06)*(14+6)</t>
  </si>
  <si>
    <t>průměrná délka stupně 1400 mm š.325 mm a v.200 mm :  -1,45*(0,325+0,25+0,07+0,06)*7</t>
  </si>
  <si>
    <t>rezerva 5% - různé šířky stupňů apod. :   -28,30575*0,05</t>
  </si>
  <si>
    <t>783601835</t>
  </si>
  <si>
    <t>Odstr. nátěrů z dřev.stěn chemickými odstraňovači</t>
  </si>
  <si>
    <t>783903812</t>
  </si>
  <si>
    <t>Odmaštění saponáty</t>
  </si>
  <si>
    <t>rezerva 5% - různé šířky stupňů apod. :  -28,30575*0,05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</si>
  <si>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</si>
  <si>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</si>
  <si>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</si>
  <si>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</si>
  <si>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12,13, : </t>
  </si>
  <si>
    <t>Součet: : 30,33540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</si>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</sst>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7" t="s">
        <v>42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4" zoomScaleNormal="100" zoomScaleSheetLayoutView="75" workbookViewId="0">
      <selection activeCell="L19" sqref="L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31.5" customHeight="1" x14ac:dyDescent="0.2">
      <c r="A2" s="4"/>
      <c r="B2" s="79" t="s">
        <v>24</v>
      </c>
      <c r="C2" s="80"/>
      <c r="D2" s="81" t="s">
        <v>49</v>
      </c>
      <c r="E2" s="210" t="s">
        <v>50</v>
      </c>
      <c r="F2" s="211"/>
      <c r="G2" s="211"/>
      <c r="H2" s="211"/>
      <c r="I2" s="211"/>
      <c r="J2" s="212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63</v>
      </c>
      <c r="E11" s="245"/>
      <c r="F11" s="245"/>
      <c r="G11" s="245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8" t="s">
        <v>64</v>
      </c>
      <c r="E12" s="248"/>
      <c r="F12" s="248"/>
      <c r="G12" s="248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3" t="s">
        <v>66</v>
      </c>
      <c r="D13" s="249" t="s">
        <v>65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59" t="s">
        <v>26</v>
      </c>
      <c r="B16" s="160" t="s">
        <v>26</v>
      </c>
      <c r="C16" s="54"/>
      <c r="D16" s="55"/>
      <c r="E16" s="225"/>
      <c r="F16" s="226"/>
      <c r="G16" s="225"/>
      <c r="H16" s="226"/>
      <c r="I16" s="225">
        <v>78118.759999999995</v>
      </c>
      <c r="J16" s="227"/>
    </row>
    <row r="17" spans="1:10" ht="23.25" customHeight="1" x14ac:dyDescent="0.2">
      <c r="A17" s="159" t="s">
        <v>27</v>
      </c>
      <c r="B17" s="160" t="s">
        <v>27</v>
      </c>
      <c r="C17" s="54"/>
      <c r="D17" s="55"/>
      <c r="E17" s="225"/>
      <c r="F17" s="226"/>
      <c r="G17" s="225"/>
      <c r="H17" s="226"/>
      <c r="I17" s="225">
        <v>-1182.08</v>
      </c>
      <c r="J17" s="227"/>
    </row>
    <row r="18" spans="1:10" ht="23.25" customHeight="1" x14ac:dyDescent="0.2">
      <c r="A18" s="159" t="s">
        <v>28</v>
      </c>
      <c r="B18" s="160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59" t="s">
        <v>93</v>
      </c>
      <c r="B19" s="160" t="s">
        <v>29</v>
      </c>
      <c r="C19" s="54"/>
      <c r="D19" s="55"/>
      <c r="E19" s="225"/>
      <c r="F19" s="226"/>
      <c r="G19" s="225"/>
      <c r="H19" s="226"/>
      <c r="I19" s="225">
        <v>0</v>
      </c>
      <c r="J19" s="227"/>
    </row>
    <row r="20" spans="1:10" ht="23.25" customHeight="1" x14ac:dyDescent="0.2">
      <c r="A20" s="159" t="s">
        <v>94</v>
      </c>
      <c r="B20" s="160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76936.679999999993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76936.679999999993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28" t="s">
        <v>25</v>
      </c>
      <c r="C28" s="129"/>
      <c r="D28" s="129"/>
      <c r="E28" s="130"/>
      <c r="F28" s="131"/>
      <c r="G28" s="241">
        <v>76936.679999999993</v>
      </c>
      <c r="H28" s="243"/>
      <c r="I28" s="243"/>
      <c r="J28" s="132" t="str">
        <f t="shared" si="0"/>
        <v>CZK</v>
      </c>
    </row>
    <row r="29" spans="1:10" ht="27.75" hidden="1" customHeight="1" thickBot="1" x14ac:dyDescent="0.25">
      <c r="A29" s="4"/>
      <c r="B29" s="128" t="s">
        <v>38</v>
      </c>
      <c r="C29" s="133"/>
      <c r="D29" s="133"/>
      <c r="E29" s="133"/>
      <c r="F29" s="133"/>
      <c r="G29" s="241">
        <f>SUM(I23:I27)</f>
        <v>0</v>
      </c>
      <c r="H29" s="241"/>
      <c r="I29" s="241"/>
      <c r="J29" s="134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4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69</v>
      </c>
      <c r="C39" s="215"/>
      <c r="D39" s="216"/>
      <c r="E39" s="216"/>
      <c r="F39" s="115">
        <v>0</v>
      </c>
      <c r="G39" s="116">
        <v>76936.679999999993</v>
      </c>
      <c r="H39" s="117"/>
      <c r="I39" s="118">
        <v>76936.679999999993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217" t="s">
        <v>46</v>
      </c>
      <c r="D40" s="218"/>
      <c r="E40" s="218"/>
      <c r="F40" s="119">
        <v>0</v>
      </c>
      <c r="G40" s="120">
        <v>76936.679999999993</v>
      </c>
      <c r="H40" s="120"/>
      <c r="I40" s="121">
        <v>76936.679999999993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219" t="s">
        <v>44</v>
      </c>
      <c r="D41" s="220"/>
      <c r="E41" s="220"/>
      <c r="F41" s="122">
        <v>0</v>
      </c>
      <c r="G41" s="123">
        <v>76936.679999999993</v>
      </c>
      <c r="H41" s="123"/>
      <c r="I41" s="124">
        <v>76936.679999999993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21" t="s">
        <v>70</v>
      </c>
      <c r="C42" s="222"/>
      <c r="D42" s="222"/>
      <c r="E42" s="222"/>
      <c r="F42" s="125">
        <f>SUMIF(A39:A41,"=1",F39:F41)</f>
        <v>0</v>
      </c>
      <c r="G42" s="126">
        <f>SUMIF(A39:A41,"=1",G39:G41)</f>
        <v>76936.679999999993</v>
      </c>
      <c r="H42" s="126">
        <f>SUMIF(A39:A41,"=1",H39:H41)</f>
        <v>0</v>
      </c>
      <c r="I42" s="127">
        <f>SUMIF(A39:A41,"=1",I39:I41)</f>
        <v>76936.679999999993</v>
      </c>
      <c r="J42" s="102">
        <f>SUMIF(A39:A41,"=1",J39:J41)</f>
        <v>100</v>
      </c>
    </row>
    <row r="46" spans="1:10" ht="15.75" x14ac:dyDescent="0.25">
      <c r="B46" s="135" t="s">
        <v>72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73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7" t="s">
        <v>74</v>
      </c>
      <c r="C49" s="223" t="s">
        <v>75</v>
      </c>
      <c r="D49" s="224"/>
      <c r="E49" s="224"/>
      <c r="F49" s="155" t="s">
        <v>26</v>
      </c>
      <c r="G49" s="148"/>
      <c r="H49" s="148"/>
      <c r="I49" s="148">
        <v>8213.0400000000009</v>
      </c>
      <c r="J49" s="151">
        <f>IF(I58=0,"",I49/I58*100)</f>
        <v>10.675064221643044</v>
      </c>
    </row>
    <row r="50" spans="1:10" ht="25.5" customHeight="1" x14ac:dyDescent="0.2">
      <c r="A50" s="137"/>
      <c r="B50" s="139" t="s">
        <v>76</v>
      </c>
      <c r="C50" s="213" t="s">
        <v>77</v>
      </c>
      <c r="D50" s="214"/>
      <c r="E50" s="214"/>
      <c r="F50" s="156" t="s">
        <v>26</v>
      </c>
      <c r="G50" s="145"/>
      <c r="H50" s="145"/>
      <c r="I50" s="145">
        <v>28883.89</v>
      </c>
      <c r="J50" s="152">
        <f>IF(I58=0,"",I50/I58*100)</f>
        <v>37.542417998801085</v>
      </c>
    </row>
    <row r="51" spans="1:10" ht="25.5" customHeight="1" x14ac:dyDescent="0.2">
      <c r="A51" s="137"/>
      <c r="B51" s="139" t="s">
        <v>78</v>
      </c>
      <c r="C51" s="213" t="s">
        <v>79</v>
      </c>
      <c r="D51" s="214"/>
      <c r="E51" s="214"/>
      <c r="F51" s="156" t="s">
        <v>26</v>
      </c>
      <c r="G51" s="145"/>
      <c r="H51" s="145"/>
      <c r="I51" s="145">
        <v>3258.9</v>
      </c>
      <c r="J51" s="152">
        <f>IF(I58=0,"",I51/I58*100)</f>
        <v>4.2358209374254256</v>
      </c>
    </row>
    <row r="52" spans="1:10" ht="25.5" customHeight="1" x14ac:dyDescent="0.2">
      <c r="A52" s="137"/>
      <c r="B52" s="139" t="s">
        <v>80</v>
      </c>
      <c r="C52" s="213" t="s">
        <v>81</v>
      </c>
      <c r="D52" s="214"/>
      <c r="E52" s="214"/>
      <c r="F52" s="156" t="s">
        <v>26</v>
      </c>
      <c r="G52" s="145"/>
      <c r="H52" s="145"/>
      <c r="I52" s="145">
        <v>7797.49</v>
      </c>
      <c r="J52" s="152">
        <f>IF(I58=0,"",I52/I58*100)</f>
        <v>10.134944736372818</v>
      </c>
    </row>
    <row r="53" spans="1:10" ht="25.5" customHeight="1" x14ac:dyDescent="0.2">
      <c r="A53" s="137"/>
      <c r="B53" s="139" t="s">
        <v>82</v>
      </c>
      <c r="C53" s="213" t="s">
        <v>83</v>
      </c>
      <c r="D53" s="214"/>
      <c r="E53" s="214"/>
      <c r="F53" s="156" t="s">
        <v>26</v>
      </c>
      <c r="G53" s="145"/>
      <c r="H53" s="145"/>
      <c r="I53" s="145">
        <v>2271.8000000000002</v>
      </c>
      <c r="J53" s="152">
        <f>IF(I58=0,"",I53/I58*100)</f>
        <v>2.9528178236960576</v>
      </c>
    </row>
    <row r="54" spans="1:10" ht="25.5" customHeight="1" x14ac:dyDescent="0.2">
      <c r="A54" s="137"/>
      <c r="B54" s="139" t="s">
        <v>84</v>
      </c>
      <c r="C54" s="213" t="s">
        <v>85</v>
      </c>
      <c r="D54" s="214"/>
      <c r="E54" s="214"/>
      <c r="F54" s="156" t="s">
        <v>26</v>
      </c>
      <c r="G54" s="145"/>
      <c r="H54" s="145"/>
      <c r="I54" s="145">
        <v>3121.98</v>
      </c>
      <c r="J54" s="152">
        <f>IF(I58=0,"",I54/I58*100)</f>
        <v>4.0578564086726905</v>
      </c>
    </row>
    <row r="55" spans="1:10" ht="25.5" customHeight="1" x14ac:dyDescent="0.2">
      <c r="A55" s="137"/>
      <c r="B55" s="139" t="s">
        <v>86</v>
      </c>
      <c r="C55" s="213" t="s">
        <v>87</v>
      </c>
      <c r="D55" s="214"/>
      <c r="E55" s="214"/>
      <c r="F55" s="156" t="s">
        <v>27</v>
      </c>
      <c r="G55" s="145"/>
      <c r="H55" s="145"/>
      <c r="I55" s="145">
        <v>4029.8</v>
      </c>
      <c r="J55" s="152">
        <f>IF(I58=0,"",I55/I58*100)</f>
        <v>5.2378137450173305</v>
      </c>
    </row>
    <row r="56" spans="1:10" ht="25.5" customHeight="1" x14ac:dyDescent="0.2">
      <c r="A56" s="137"/>
      <c r="B56" s="139" t="s">
        <v>88</v>
      </c>
      <c r="C56" s="213" t="s">
        <v>89</v>
      </c>
      <c r="D56" s="214"/>
      <c r="E56" s="214"/>
      <c r="F56" s="156" t="s">
        <v>27</v>
      </c>
      <c r="G56" s="145"/>
      <c r="H56" s="145"/>
      <c r="I56" s="145">
        <v>-5211.88</v>
      </c>
      <c r="J56" s="152">
        <f>IF(I58=0,"",I56/I58*100)</f>
        <v>-6.7742460423298736</v>
      </c>
    </row>
    <row r="57" spans="1:10" ht="25.5" customHeight="1" x14ac:dyDescent="0.2">
      <c r="A57" s="137"/>
      <c r="B57" s="149" t="s">
        <v>90</v>
      </c>
      <c r="C57" s="208" t="s">
        <v>91</v>
      </c>
      <c r="D57" s="209"/>
      <c r="E57" s="209"/>
      <c r="F57" s="157" t="s">
        <v>92</v>
      </c>
      <c r="G57" s="150"/>
      <c r="H57" s="150"/>
      <c r="I57" s="150">
        <v>24571.66</v>
      </c>
      <c r="J57" s="153">
        <f>IF(I58=0,"",I57/I58*100)</f>
        <v>31.937510170701412</v>
      </c>
    </row>
    <row r="58" spans="1:10" ht="25.5" customHeight="1" x14ac:dyDescent="0.2">
      <c r="A58" s="138"/>
      <c r="B58" s="142" t="s">
        <v>1</v>
      </c>
      <c r="C58" s="142"/>
      <c r="D58" s="143"/>
      <c r="E58" s="143"/>
      <c r="F58" s="158"/>
      <c r="G58" s="146"/>
      <c r="H58" s="146"/>
      <c r="I58" s="146">
        <f>SUM(I49:I57)</f>
        <v>76936.680000000008</v>
      </c>
      <c r="J58" s="154">
        <f>SUM(J49:J57)</f>
        <v>99.999999999999986</v>
      </c>
    </row>
    <row r="59" spans="1:10" x14ac:dyDescent="0.2">
      <c r="F59" s="97"/>
      <c r="G59" s="96"/>
      <c r="H59" s="97"/>
      <c r="I59" s="96"/>
      <c r="J59" s="98"/>
    </row>
    <row r="60" spans="1:10" x14ac:dyDescent="0.2">
      <c r="F60" s="97"/>
      <c r="G60" s="96"/>
      <c r="H60" s="97"/>
      <c r="I60" s="96"/>
      <c r="J60" s="98"/>
    </row>
    <row r="61" spans="1:10" x14ac:dyDescent="0.2">
      <c r="F61" s="97"/>
      <c r="G61" s="96"/>
      <c r="H61" s="97"/>
      <c r="I61" s="96"/>
      <c r="J61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17:H17"/>
    <mergeCell ref="G18:H18"/>
    <mergeCell ref="I17:J17"/>
    <mergeCell ref="I18:J18"/>
    <mergeCell ref="E18:F18"/>
    <mergeCell ref="C57:E57"/>
    <mergeCell ref="E2:J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95</v>
      </c>
    </row>
    <row r="2" spans="1:60" ht="24.95" customHeight="1" x14ac:dyDescent="0.2">
      <c r="A2" s="162" t="s">
        <v>8</v>
      </c>
      <c r="B2" s="74" t="s">
        <v>49</v>
      </c>
      <c r="C2" s="255" t="s">
        <v>50</v>
      </c>
      <c r="D2" s="256"/>
      <c r="E2" s="256"/>
      <c r="F2" s="256"/>
      <c r="G2" s="257"/>
      <c r="AE2" t="s">
        <v>96</v>
      </c>
    </row>
    <row r="3" spans="1:60" ht="24.95" customHeight="1" x14ac:dyDescent="0.2">
      <c r="A3" s="162" t="s">
        <v>9</v>
      </c>
      <c r="B3" s="74" t="s">
        <v>45</v>
      </c>
      <c r="C3" s="255" t="s">
        <v>46</v>
      </c>
      <c r="D3" s="256"/>
      <c r="E3" s="256"/>
      <c r="F3" s="256"/>
      <c r="G3" s="257"/>
      <c r="AC3" s="95" t="s">
        <v>96</v>
      </c>
      <c r="AE3" t="s">
        <v>97</v>
      </c>
    </row>
    <row r="4" spans="1:60" ht="24.95" customHeight="1" x14ac:dyDescent="0.2">
      <c r="A4" s="163" t="s">
        <v>10</v>
      </c>
      <c r="B4" s="164" t="s">
        <v>43</v>
      </c>
      <c r="C4" s="258" t="s">
        <v>44</v>
      </c>
      <c r="D4" s="259"/>
      <c r="E4" s="259"/>
      <c r="F4" s="259"/>
      <c r="G4" s="260"/>
      <c r="AE4" t="s">
        <v>98</v>
      </c>
    </row>
    <row r="5" spans="1:60" x14ac:dyDescent="0.2">
      <c r="D5" s="161"/>
    </row>
    <row r="6" spans="1:60" ht="38.25" x14ac:dyDescent="0.2">
      <c r="A6" s="170" t="s">
        <v>99</v>
      </c>
      <c r="B6" s="168" t="s">
        <v>100</v>
      </c>
      <c r="C6" s="168" t="s">
        <v>101</v>
      </c>
      <c r="D6" s="169" t="s">
        <v>102</v>
      </c>
      <c r="E6" s="170" t="s">
        <v>103</v>
      </c>
      <c r="F6" s="165" t="s">
        <v>104</v>
      </c>
      <c r="G6" s="170" t="s">
        <v>31</v>
      </c>
      <c r="H6" s="171" t="s">
        <v>32</v>
      </c>
      <c r="I6" s="171" t="s">
        <v>105</v>
      </c>
      <c r="J6" s="171" t="s">
        <v>33</v>
      </c>
      <c r="K6" s="171" t="s">
        <v>106</v>
      </c>
      <c r="L6" s="171" t="s">
        <v>107</v>
      </c>
      <c r="M6" s="171" t="s">
        <v>108</v>
      </c>
      <c r="N6" s="171" t="s">
        <v>109</v>
      </c>
      <c r="O6" s="171" t="s">
        <v>110</v>
      </c>
      <c r="P6" s="171" t="s">
        <v>111</v>
      </c>
      <c r="Q6" s="171" t="s">
        <v>112</v>
      </c>
      <c r="R6" s="171" t="s">
        <v>113</v>
      </c>
      <c r="S6" s="171" t="s">
        <v>114</v>
      </c>
      <c r="T6" s="171" t="s">
        <v>115</v>
      </c>
      <c r="U6" s="171" t="s">
        <v>116</v>
      </c>
    </row>
    <row r="7" spans="1:60" x14ac:dyDescent="0.2">
      <c r="A7" s="172" t="s">
        <v>117</v>
      </c>
      <c r="B7" s="174" t="s">
        <v>74</v>
      </c>
      <c r="C7" s="175" t="s">
        <v>75</v>
      </c>
      <c r="D7" s="176"/>
      <c r="E7" s="183"/>
      <c r="F7" s="188"/>
      <c r="G7" s="188">
        <f>SUMIF(AE8:AE10,"&lt;&gt;NOR",G8:G10)</f>
        <v>8213.0400000000009</v>
      </c>
      <c r="H7" s="188"/>
      <c r="I7" s="188">
        <f>SUM(I8:I10)</f>
        <v>0</v>
      </c>
      <c r="J7" s="188"/>
      <c r="K7" s="188">
        <f>SUM(K8:K10)</f>
        <v>8213.0400000000009</v>
      </c>
      <c r="L7" s="188"/>
      <c r="M7" s="188">
        <f>SUM(M8:M10)</f>
        <v>9937.7784000000011</v>
      </c>
      <c r="N7" s="188"/>
      <c r="O7" s="188">
        <f>SUM(O8:O10)</f>
        <v>5.16</v>
      </c>
      <c r="P7" s="188"/>
      <c r="Q7" s="188">
        <f>SUM(Q8:Q10)</f>
        <v>0</v>
      </c>
      <c r="R7" s="188"/>
      <c r="S7" s="188"/>
      <c r="T7" s="189"/>
      <c r="U7" s="188">
        <f>SUM(U8:U10)</f>
        <v>0</v>
      </c>
      <c r="AE7" t="s">
        <v>118</v>
      </c>
    </row>
    <row r="8" spans="1:60" outlineLevel="1" x14ac:dyDescent="0.2">
      <c r="A8" s="167">
        <v>1</v>
      </c>
      <c r="B8" s="177" t="s">
        <v>119</v>
      </c>
      <c r="C8" s="200" t="s">
        <v>120</v>
      </c>
      <c r="D8" s="179" t="s">
        <v>121</v>
      </c>
      <c r="E8" s="184">
        <v>2.64</v>
      </c>
      <c r="F8" s="190">
        <v>3111</v>
      </c>
      <c r="G8" s="190">
        <v>8213.0400000000009</v>
      </c>
      <c r="H8" s="190">
        <v>0</v>
      </c>
      <c r="I8" s="190">
        <f>ROUND(E8*H8,2)</f>
        <v>0</v>
      </c>
      <c r="J8" s="190">
        <v>3111</v>
      </c>
      <c r="K8" s="190">
        <f>ROUND(E8*J8,2)</f>
        <v>8213.0400000000009</v>
      </c>
      <c r="L8" s="190">
        <v>21</v>
      </c>
      <c r="M8" s="190">
        <f>G8*(1+L8/100)</f>
        <v>9937.7784000000011</v>
      </c>
      <c r="N8" s="190">
        <v>1.9535199999999999</v>
      </c>
      <c r="O8" s="190">
        <f>ROUND(E8*N8,2)</f>
        <v>5.16</v>
      </c>
      <c r="P8" s="190">
        <v>0</v>
      </c>
      <c r="Q8" s="190">
        <f>ROUND(E8*P8,2)</f>
        <v>0</v>
      </c>
      <c r="R8" s="190"/>
      <c r="S8" s="190"/>
      <c r="T8" s="191">
        <v>0</v>
      </c>
      <c r="U8" s="190">
        <f>ROUND(E8*T8,2)</f>
        <v>0</v>
      </c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122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201" t="s">
        <v>123</v>
      </c>
      <c r="D9" s="180"/>
      <c r="E9" s="185">
        <v>1.56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124</v>
      </c>
      <c r="AF9" s="166">
        <v>0</v>
      </c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/>
      <c r="B10" s="177"/>
      <c r="C10" s="201" t="s">
        <v>125</v>
      </c>
      <c r="D10" s="180"/>
      <c r="E10" s="185">
        <v>1.08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1"/>
      <c r="U10" s="190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124</v>
      </c>
      <c r="AF10" s="166">
        <v>0</v>
      </c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x14ac:dyDescent="0.2">
      <c r="A11" s="173" t="s">
        <v>117</v>
      </c>
      <c r="B11" s="178" t="s">
        <v>76</v>
      </c>
      <c r="C11" s="202" t="s">
        <v>77</v>
      </c>
      <c r="D11" s="181"/>
      <c r="E11" s="186"/>
      <c r="F11" s="192"/>
      <c r="G11" s="192">
        <f>SUMIF(AE12:AE46,"&lt;&gt;NOR",G12:G46)</f>
        <v>28883.889999999996</v>
      </c>
      <c r="H11" s="192"/>
      <c r="I11" s="192">
        <f>SUM(I12:I46)</f>
        <v>7274.45</v>
      </c>
      <c r="J11" s="192"/>
      <c r="K11" s="192">
        <f>SUM(K12:K46)</f>
        <v>21609.449999999997</v>
      </c>
      <c r="L11" s="192"/>
      <c r="M11" s="192">
        <f>SUM(M12:M46)</f>
        <v>34949.506900000008</v>
      </c>
      <c r="N11" s="192"/>
      <c r="O11" s="192">
        <f>SUM(O12:O46)</f>
        <v>8.68</v>
      </c>
      <c r="P11" s="192"/>
      <c r="Q11" s="192">
        <f>SUM(Q12:Q46)</f>
        <v>0</v>
      </c>
      <c r="R11" s="192"/>
      <c r="S11" s="192"/>
      <c r="T11" s="193"/>
      <c r="U11" s="192">
        <f>SUM(U12:U46)</f>
        <v>40.71</v>
      </c>
      <c r="AE11" t="s">
        <v>118</v>
      </c>
    </row>
    <row r="12" spans="1:60" outlineLevel="1" x14ac:dyDescent="0.2">
      <c r="A12" s="167">
        <v>2</v>
      </c>
      <c r="B12" s="177" t="s">
        <v>126</v>
      </c>
      <c r="C12" s="200" t="s">
        <v>127</v>
      </c>
      <c r="D12" s="179" t="s">
        <v>121</v>
      </c>
      <c r="E12" s="184">
        <v>3.0827900000000001</v>
      </c>
      <c r="F12" s="190">
        <v>2626.5</v>
      </c>
      <c r="G12" s="190">
        <v>8096.95</v>
      </c>
      <c r="H12" s="190">
        <v>0</v>
      </c>
      <c r="I12" s="190">
        <f>ROUND(E12*H12,2)</f>
        <v>0</v>
      </c>
      <c r="J12" s="190">
        <v>2626.5</v>
      </c>
      <c r="K12" s="190">
        <f>ROUND(E12*J12,2)</f>
        <v>8096.95</v>
      </c>
      <c r="L12" s="190">
        <v>21</v>
      </c>
      <c r="M12" s="190">
        <f>G12*(1+L12/100)</f>
        <v>9797.3094999999994</v>
      </c>
      <c r="N12" s="190">
        <v>2.52508</v>
      </c>
      <c r="O12" s="190">
        <f>ROUND(E12*N12,2)</f>
        <v>7.78</v>
      </c>
      <c r="P12" s="190">
        <v>0</v>
      </c>
      <c r="Q12" s="190">
        <f>ROUND(E12*P12,2)</f>
        <v>0</v>
      </c>
      <c r="R12" s="190"/>
      <c r="S12" s="190"/>
      <c r="T12" s="191">
        <v>0</v>
      </c>
      <c r="U12" s="190">
        <f>ROUND(E12*T12,2)</f>
        <v>0</v>
      </c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122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/>
      <c r="B13" s="177"/>
      <c r="C13" s="201" t="s">
        <v>128</v>
      </c>
      <c r="D13" s="180"/>
      <c r="E13" s="185">
        <v>1.0125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1"/>
      <c r="U13" s="190"/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124</v>
      </c>
      <c r="AF13" s="166">
        <v>0</v>
      </c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7"/>
      <c r="C14" s="201" t="s">
        <v>129</v>
      </c>
      <c r="D14" s="180"/>
      <c r="E14" s="185">
        <v>0.24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1"/>
      <c r="U14" s="190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124</v>
      </c>
      <c r="AF14" s="166">
        <v>0</v>
      </c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/>
      <c r="B15" s="177"/>
      <c r="C15" s="201" t="s">
        <v>130</v>
      </c>
      <c r="D15" s="180"/>
      <c r="E15" s="185">
        <v>0.41276000000000002</v>
      </c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1"/>
      <c r="U15" s="190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124</v>
      </c>
      <c r="AF15" s="166">
        <v>0</v>
      </c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/>
      <c r="B16" s="177"/>
      <c r="C16" s="201" t="s">
        <v>131</v>
      </c>
      <c r="D16" s="180"/>
      <c r="E16" s="185">
        <v>0.45077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1"/>
      <c r="U16" s="190"/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124</v>
      </c>
      <c r="AF16" s="166">
        <v>0</v>
      </c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201" t="s">
        <v>132</v>
      </c>
      <c r="D17" s="180"/>
      <c r="E17" s="185">
        <v>0.52500000000000002</v>
      </c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1"/>
      <c r="U17" s="190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124</v>
      </c>
      <c r="AF17" s="166">
        <v>0</v>
      </c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/>
      <c r="B18" s="177"/>
      <c r="C18" s="201" t="s">
        <v>133</v>
      </c>
      <c r="D18" s="180"/>
      <c r="E18" s="185">
        <v>0.18418000000000001</v>
      </c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1"/>
      <c r="U18" s="190"/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124</v>
      </c>
      <c r="AF18" s="166">
        <v>0</v>
      </c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/>
      <c r="B19" s="177"/>
      <c r="C19" s="201" t="s">
        <v>134</v>
      </c>
      <c r="D19" s="180"/>
      <c r="E19" s="185">
        <v>0.25757999999999998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1"/>
      <c r="U19" s="190"/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124</v>
      </c>
      <c r="AF19" s="166">
        <v>0</v>
      </c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ht="22.5" outlineLevel="1" x14ac:dyDescent="0.2">
      <c r="A20" s="167">
        <v>3</v>
      </c>
      <c r="B20" s="177" t="s">
        <v>135</v>
      </c>
      <c r="C20" s="200" t="s">
        <v>136</v>
      </c>
      <c r="D20" s="179" t="s">
        <v>137</v>
      </c>
      <c r="E20" s="184">
        <v>0.12187000000000001</v>
      </c>
      <c r="F20" s="190">
        <v>24648</v>
      </c>
      <c r="G20" s="190">
        <v>3003.85</v>
      </c>
      <c r="H20" s="190">
        <v>19503.45</v>
      </c>
      <c r="I20" s="190">
        <f>ROUND(E20*H20,2)</f>
        <v>2376.89</v>
      </c>
      <c r="J20" s="190">
        <v>5144.55</v>
      </c>
      <c r="K20" s="190">
        <f>ROUND(E20*J20,2)</f>
        <v>626.97</v>
      </c>
      <c r="L20" s="190">
        <v>21</v>
      </c>
      <c r="M20" s="190">
        <f>G20*(1+L20/100)</f>
        <v>3634.6585</v>
      </c>
      <c r="N20" s="190">
        <v>1.05738</v>
      </c>
      <c r="O20" s="190">
        <f>ROUND(E20*N20,2)</f>
        <v>0.13</v>
      </c>
      <c r="P20" s="190">
        <v>0</v>
      </c>
      <c r="Q20" s="190">
        <f>ROUND(E20*P20,2)</f>
        <v>0</v>
      </c>
      <c r="R20" s="190"/>
      <c r="S20" s="190"/>
      <c r="T20" s="191">
        <v>22.816500000000001</v>
      </c>
      <c r="U20" s="190">
        <f>ROUND(E20*T20,2)</f>
        <v>2.78</v>
      </c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138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ht="22.5" outlineLevel="1" x14ac:dyDescent="0.2">
      <c r="A21" s="167"/>
      <c r="B21" s="177"/>
      <c r="C21" s="201" t="s">
        <v>139</v>
      </c>
      <c r="D21" s="180"/>
      <c r="E21" s="185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1"/>
      <c r="U21" s="190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124</v>
      </c>
      <c r="AF21" s="166">
        <v>0</v>
      </c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/>
      <c r="B22" s="177"/>
      <c r="C22" s="201" t="s">
        <v>140</v>
      </c>
      <c r="D22" s="180"/>
      <c r="E22" s="185">
        <v>5.8310000000000001E-2</v>
      </c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1"/>
      <c r="U22" s="190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124</v>
      </c>
      <c r="AF22" s="166">
        <v>0</v>
      </c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 x14ac:dyDescent="0.2">
      <c r="A23" s="167"/>
      <c r="B23" s="177"/>
      <c r="C23" s="201" t="s">
        <v>141</v>
      </c>
      <c r="D23" s="180"/>
      <c r="E23" s="185">
        <v>1.3820000000000001E-2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1"/>
      <c r="U23" s="190"/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124</v>
      </c>
      <c r="AF23" s="166">
        <v>0</v>
      </c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/>
      <c r="B24" s="177"/>
      <c r="C24" s="201" t="s">
        <v>142</v>
      </c>
      <c r="D24" s="180"/>
      <c r="E24" s="185">
        <v>2.3769999999999999E-2</v>
      </c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1"/>
      <c r="U24" s="190"/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124</v>
      </c>
      <c r="AF24" s="166">
        <v>0</v>
      </c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/>
      <c r="B25" s="177"/>
      <c r="C25" s="201" t="s">
        <v>143</v>
      </c>
      <c r="D25" s="180"/>
      <c r="E25" s="185">
        <v>2.596E-2</v>
      </c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1"/>
      <c r="U25" s="190"/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124</v>
      </c>
      <c r="AF25" s="166">
        <v>0</v>
      </c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>
        <v>4</v>
      </c>
      <c r="B26" s="177" t="s">
        <v>144</v>
      </c>
      <c r="C26" s="200" t="s">
        <v>145</v>
      </c>
      <c r="D26" s="179" t="s">
        <v>146</v>
      </c>
      <c r="E26" s="184">
        <v>1.6</v>
      </c>
      <c r="F26" s="190">
        <v>1080</v>
      </c>
      <c r="G26" s="190">
        <v>1728</v>
      </c>
      <c r="H26" s="190">
        <v>657.24</v>
      </c>
      <c r="I26" s="190">
        <f>ROUND(E26*H26,2)</f>
        <v>1051.58</v>
      </c>
      <c r="J26" s="190">
        <v>422.76</v>
      </c>
      <c r="K26" s="190">
        <f>ROUND(E26*J26,2)</f>
        <v>676.42</v>
      </c>
      <c r="L26" s="190">
        <v>21</v>
      </c>
      <c r="M26" s="190">
        <f>G26*(1+L26/100)</f>
        <v>2090.88</v>
      </c>
      <c r="N26" s="190">
        <v>4.5969999999999997E-2</v>
      </c>
      <c r="O26" s="190">
        <f>ROUND(E26*N26,2)</f>
        <v>7.0000000000000007E-2</v>
      </c>
      <c r="P26" s="190">
        <v>0</v>
      </c>
      <c r="Q26" s="190">
        <f>ROUND(E26*P26,2)</f>
        <v>0</v>
      </c>
      <c r="R26" s="190"/>
      <c r="S26" s="190"/>
      <c r="T26" s="191">
        <v>2.2999999999999998</v>
      </c>
      <c r="U26" s="190">
        <f>ROUND(E26*T26,2)</f>
        <v>3.68</v>
      </c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138</v>
      </c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ht="22.5" outlineLevel="1" x14ac:dyDescent="0.2">
      <c r="A27" s="167"/>
      <c r="B27" s="177"/>
      <c r="C27" s="201" t="s">
        <v>147</v>
      </c>
      <c r="D27" s="180"/>
      <c r="E27" s="185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1"/>
      <c r="U27" s="190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124</v>
      </c>
      <c r="AF27" s="166">
        <v>0</v>
      </c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/>
      <c r="B28" s="177"/>
      <c r="C28" s="201" t="s">
        <v>148</v>
      </c>
      <c r="D28" s="180"/>
      <c r="E28" s="185">
        <v>1.6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1"/>
      <c r="U28" s="190"/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124</v>
      </c>
      <c r="AF28" s="166">
        <v>0</v>
      </c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>
        <v>5</v>
      </c>
      <c r="B29" s="177" t="s">
        <v>149</v>
      </c>
      <c r="C29" s="200" t="s">
        <v>150</v>
      </c>
      <c r="D29" s="179" t="s">
        <v>146</v>
      </c>
      <c r="E29" s="184">
        <v>1.6</v>
      </c>
      <c r="F29" s="190">
        <v>78.900000000000006</v>
      </c>
      <c r="G29" s="190">
        <v>126.24</v>
      </c>
      <c r="H29" s="190">
        <v>0</v>
      </c>
      <c r="I29" s="190">
        <f>ROUND(E29*H29,2)</f>
        <v>0</v>
      </c>
      <c r="J29" s="190">
        <v>78.900000000000006</v>
      </c>
      <c r="K29" s="190">
        <f>ROUND(E29*J29,2)</f>
        <v>126.24</v>
      </c>
      <c r="L29" s="190">
        <v>21</v>
      </c>
      <c r="M29" s="190">
        <f>G29*(1+L29/100)</f>
        <v>152.75039999999998</v>
      </c>
      <c r="N29" s="190">
        <v>0</v>
      </c>
      <c r="O29" s="190">
        <f>ROUND(E29*N29,2)</f>
        <v>0</v>
      </c>
      <c r="P29" s="190">
        <v>0</v>
      </c>
      <c r="Q29" s="190">
        <f>ROUND(E29*P29,2)</f>
        <v>0</v>
      </c>
      <c r="R29" s="190"/>
      <c r="S29" s="190"/>
      <c r="T29" s="191">
        <v>0.33800000000000002</v>
      </c>
      <c r="U29" s="190">
        <f>ROUND(E29*T29,2)</f>
        <v>0.54</v>
      </c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138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ht="22.5" outlineLevel="1" x14ac:dyDescent="0.2">
      <c r="A30" s="167"/>
      <c r="B30" s="177"/>
      <c r="C30" s="201" t="s">
        <v>151</v>
      </c>
      <c r="D30" s="180"/>
      <c r="E30" s="185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1"/>
      <c r="U30" s="190"/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124</v>
      </c>
      <c r="AF30" s="166">
        <v>0</v>
      </c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/>
      <c r="B31" s="177"/>
      <c r="C31" s="201" t="s">
        <v>148</v>
      </c>
      <c r="D31" s="180"/>
      <c r="E31" s="185">
        <v>1.6</v>
      </c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1"/>
      <c r="U31" s="190"/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124</v>
      </c>
      <c r="AF31" s="166">
        <v>0</v>
      </c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>
        <v>6</v>
      </c>
      <c r="B32" s="177" t="s">
        <v>152</v>
      </c>
      <c r="C32" s="200" t="s">
        <v>153</v>
      </c>
      <c r="D32" s="179" t="s">
        <v>146</v>
      </c>
      <c r="E32" s="184">
        <v>12.50685</v>
      </c>
      <c r="F32" s="190">
        <v>795.2</v>
      </c>
      <c r="G32" s="190">
        <v>9945.4500000000007</v>
      </c>
      <c r="H32" s="190">
        <v>307.51</v>
      </c>
      <c r="I32" s="190">
        <f>ROUND(E32*H32,2)</f>
        <v>3845.98</v>
      </c>
      <c r="J32" s="190">
        <v>487.69</v>
      </c>
      <c r="K32" s="190">
        <f>ROUND(E32*J32,2)</f>
        <v>6099.47</v>
      </c>
      <c r="L32" s="190">
        <v>21</v>
      </c>
      <c r="M32" s="190">
        <f>G32*(1+L32/100)</f>
        <v>12033.994500000001</v>
      </c>
      <c r="N32" s="190">
        <v>3.2399999999999998E-2</v>
      </c>
      <c r="O32" s="190">
        <f>ROUND(E32*N32,2)</f>
        <v>0.41</v>
      </c>
      <c r="P32" s="190">
        <v>0</v>
      </c>
      <c r="Q32" s="190">
        <f>ROUND(E32*P32,2)</f>
        <v>0</v>
      </c>
      <c r="R32" s="190"/>
      <c r="S32" s="190"/>
      <c r="T32" s="191">
        <v>2.31</v>
      </c>
      <c r="U32" s="190">
        <f>ROUND(E32*T32,2)</f>
        <v>28.89</v>
      </c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138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ht="22.5" outlineLevel="1" x14ac:dyDescent="0.2">
      <c r="A33" s="167"/>
      <c r="B33" s="177"/>
      <c r="C33" s="201" t="s">
        <v>154</v>
      </c>
      <c r="D33" s="180"/>
      <c r="E33" s="185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1"/>
      <c r="U33" s="190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124</v>
      </c>
      <c r="AF33" s="166">
        <v>0</v>
      </c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7"/>
      <c r="C34" s="201" t="s">
        <v>155</v>
      </c>
      <c r="D34" s="180"/>
      <c r="E34" s="185">
        <v>6.75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1"/>
      <c r="U34" s="190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124</v>
      </c>
      <c r="AF34" s="166">
        <v>0</v>
      </c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7"/>
      <c r="C35" s="201" t="s">
        <v>156</v>
      </c>
      <c r="D35" s="180"/>
      <c r="E35" s="185">
        <v>2.7517499999999999</v>
      </c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1"/>
      <c r="U35" s="190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124</v>
      </c>
      <c r="AF35" s="166">
        <v>0</v>
      </c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201" t="s">
        <v>157</v>
      </c>
      <c r="D36" s="180"/>
      <c r="E36" s="185">
        <v>3.0051000000000001</v>
      </c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1"/>
      <c r="U36" s="190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124</v>
      </c>
      <c r="AF36" s="166">
        <v>0</v>
      </c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>
        <v>7</v>
      </c>
      <c r="B37" s="177" t="s">
        <v>158</v>
      </c>
      <c r="C37" s="200" t="s">
        <v>159</v>
      </c>
      <c r="D37" s="179" t="s">
        <v>146</v>
      </c>
      <c r="E37" s="184">
        <v>12.50685</v>
      </c>
      <c r="F37" s="190">
        <v>90.4</v>
      </c>
      <c r="G37" s="190">
        <v>1130.6199999999999</v>
      </c>
      <c r="H37" s="190">
        <v>0</v>
      </c>
      <c r="I37" s="190">
        <f>ROUND(E37*H37,2)</f>
        <v>0</v>
      </c>
      <c r="J37" s="190">
        <v>90.4</v>
      </c>
      <c r="K37" s="190">
        <f>ROUND(E37*J37,2)</f>
        <v>1130.6199999999999</v>
      </c>
      <c r="L37" s="190">
        <v>21</v>
      </c>
      <c r="M37" s="190">
        <f>G37*(1+L37/100)</f>
        <v>1368.0501999999999</v>
      </c>
      <c r="N37" s="190">
        <v>0</v>
      </c>
      <c r="O37" s="190">
        <f>ROUND(E37*N37,2)</f>
        <v>0</v>
      </c>
      <c r="P37" s="190">
        <v>0</v>
      </c>
      <c r="Q37" s="190">
        <f>ROUND(E37*P37,2)</f>
        <v>0</v>
      </c>
      <c r="R37" s="190"/>
      <c r="S37" s="190"/>
      <c r="T37" s="191">
        <v>0.38500000000000001</v>
      </c>
      <c r="U37" s="190">
        <f>ROUND(E37*T37,2)</f>
        <v>4.82</v>
      </c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138</v>
      </c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ht="22.5" outlineLevel="1" x14ac:dyDescent="0.2">
      <c r="A38" s="167"/>
      <c r="B38" s="177"/>
      <c r="C38" s="201" t="s">
        <v>160</v>
      </c>
      <c r="D38" s="180"/>
      <c r="E38" s="185"/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1"/>
      <c r="U38" s="190"/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124</v>
      </c>
      <c r="AF38" s="166">
        <v>0</v>
      </c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">
      <c r="A39" s="167"/>
      <c r="B39" s="177"/>
      <c r="C39" s="201" t="s">
        <v>155</v>
      </c>
      <c r="D39" s="180"/>
      <c r="E39" s="185">
        <v>6.75</v>
      </c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1"/>
      <c r="U39" s="190"/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124</v>
      </c>
      <c r="AF39" s="166">
        <v>0</v>
      </c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7"/>
      <c r="C40" s="201" t="s">
        <v>156</v>
      </c>
      <c r="D40" s="180"/>
      <c r="E40" s="185">
        <v>2.7517499999999999</v>
      </c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1"/>
      <c r="U40" s="190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124</v>
      </c>
      <c r="AF40" s="166">
        <v>0</v>
      </c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/>
      <c r="B41" s="177"/>
      <c r="C41" s="201" t="s">
        <v>157</v>
      </c>
      <c r="D41" s="180"/>
      <c r="E41" s="185">
        <v>3.0051000000000001</v>
      </c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1"/>
      <c r="U41" s="190"/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124</v>
      </c>
      <c r="AF41" s="166">
        <v>0</v>
      </c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>
        <v>8</v>
      </c>
      <c r="B42" s="177" t="s">
        <v>161</v>
      </c>
      <c r="C42" s="200" t="s">
        <v>162</v>
      </c>
      <c r="D42" s="179" t="s">
        <v>146</v>
      </c>
      <c r="E42" s="184">
        <v>17.052440000000001</v>
      </c>
      <c r="F42" s="190">
        <v>238</v>
      </c>
      <c r="G42" s="190">
        <v>4058.48</v>
      </c>
      <c r="H42" s="190">
        <v>0</v>
      </c>
      <c r="I42" s="190">
        <f>ROUND(E42*H42,2)</f>
        <v>0</v>
      </c>
      <c r="J42" s="190">
        <v>238</v>
      </c>
      <c r="K42" s="190">
        <f>ROUND(E42*J42,2)</f>
        <v>4058.48</v>
      </c>
      <c r="L42" s="190">
        <v>21</v>
      </c>
      <c r="M42" s="190">
        <f>G42*(1+L42/100)</f>
        <v>4910.7608</v>
      </c>
      <c r="N42" s="190">
        <v>1.6930000000000001E-2</v>
      </c>
      <c r="O42" s="190">
        <f>ROUND(E42*N42,2)</f>
        <v>0.28999999999999998</v>
      </c>
      <c r="P42" s="190">
        <v>0</v>
      </c>
      <c r="Q42" s="190">
        <f>ROUND(E42*P42,2)</f>
        <v>0</v>
      </c>
      <c r="R42" s="190"/>
      <c r="S42" s="190"/>
      <c r="T42" s="191">
        <v>0</v>
      </c>
      <c r="U42" s="190">
        <f>ROUND(E42*T42,2)</f>
        <v>0</v>
      </c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122</v>
      </c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/>
      <c r="B43" s="177"/>
      <c r="C43" s="201" t="s">
        <v>163</v>
      </c>
      <c r="D43" s="180"/>
      <c r="E43" s="185">
        <v>9.4499999999999993</v>
      </c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1"/>
      <c r="U43" s="190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124</v>
      </c>
      <c r="AF43" s="166">
        <v>0</v>
      </c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7"/>
      <c r="C44" s="201" t="s">
        <v>164</v>
      </c>
      <c r="D44" s="180"/>
      <c r="E44" s="185">
        <v>3.3094399999999999</v>
      </c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1"/>
      <c r="U44" s="190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124</v>
      </c>
      <c r="AF44" s="166">
        <v>0</v>
      </c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/>
      <c r="B45" s="177"/>
      <c r="C45" s="201" t="s">
        <v>165</v>
      </c>
      <c r="D45" s="180"/>
      <c r="E45" s="185">
        <v>4.2930000000000001</v>
      </c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1"/>
      <c r="U45" s="190"/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124</v>
      </c>
      <c r="AF45" s="166">
        <v>0</v>
      </c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ht="22.5" outlineLevel="1" x14ac:dyDescent="0.2">
      <c r="A46" s="167">
        <v>9</v>
      </c>
      <c r="B46" s="177" t="s">
        <v>166</v>
      </c>
      <c r="C46" s="200" t="s">
        <v>167</v>
      </c>
      <c r="D46" s="179" t="s">
        <v>146</v>
      </c>
      <c r="E46" s="184">
        <v>17.052440000000001</v>
      </c>
      <c r="F46" s="190">
        <v>46.58</v>
      </c>
      <c r="G46" s="190">
        <v>794.3</v>
      </c>
      <c r="H46" s="190">
        <v>0</v>
      </c>
      <c r="I46" s="190">
        <f>ROUND(E46*H46,2)</f>
        <v>0</v>
      </c>
      <c r="J46" s="190">
        <v>46.58</v>
      </c>
      <c r="K46" s="190">
        <f>ROUND(E46*J46,2)</f>
        <v>794.3</v>
      </c>
      <c r="L46" s="190">
        <v>21</v>
      </c>
      <c r="M46" s="190">
        <f>G46*(1+L46/100)</f>
        <v>961.10299999999995</v>
      </c>
      <c r="N46" s="190">
        <v>0</v>
      </c>
      <c r="O46" s="190">
        <f>ROUND(E46*N46,2)</f>
        <v>0</v>
      </c>
      <c r="P46" s="190">
        <v>0</v>
      </c>
      <c r="Q46" s="190">
        <f>ROUND(E46*P46,2)</f>
        <v>0</v>
      </c>
      <c r="R46" s="190"/>
      <c r="S46" s="190"/>
      <c r="T46" s="191">
        <v>0</v>
      </c>
      <c r="U46" s="190">
        <f>ROUND(E46*T46,2)</f>
        <v>0</v>
      </c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122</v>
      </c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x14ac:dyDescent="0.2">
      <c r="A47" s="173" t="s">
        <v>117</v>
      </c>
      <c r="B47" s="178" t="s">
        <v>78</v>
      </c>
      <c r="C47" s="202" t="s">
        <v>79</v>
      </c>
      <c r="D47" s="181"/>
      <c r="E47" s="186"/>
      <c r="F47" s="192"/>
      <c r="G47" s="192">
        <f>SUMIF(AE48:AE58,"&lt;&gt;NOR",G48:G58)</f>
        <v>3258.9</v>
      </c>
      <c r="H47" s="192"/>
      <c r="I47" s="192">
        <f>SUM(I48:I58)</f>
        <v>0</v>
      </c>
      <c r="J47" s="192"/>
      <c r="K47" s="192">
        <f>SUM(K48:K58)</f>
        <v>3258.9</v>
      </c>
      <c r="L47" s="192"/>
      <c r="M47" s="192">
        <f>SUM(M48:M58)</f>
        <v>3943.2690000000002</v>
      </c>
      <c r="N47" s="192"/>
      <c r="O47" s="192">
        <f>SUM(O48:O58)</f>
        <v>1.0099999999999998</v>
      </c>
      <c r="P47" s="192"/>
      <c r="Q47" s="192">
        <f>SUM(Q48:Q58)</f>
        <v>0</v>
      </c>
      <c r="R47" s="192"/>
      <c r="S47" s="192"/>
      <c r="T47" s="193"/>
      <c r="U47" s="192">
        <f>SUM(U48:U58)</f>
        <v>0</v>
      </c>
      <c r="AE47" t="s">
        <v>118</v>
      </c>
    </row>
    <row r="48" spans="1:60" outlineLevel="1" x14ac:dyDescent="0.2">
      <c r="A48" s="167">
        <v>10</v>
      </c>
      <c r="B48" s="177" t="s">
        <v>168</v>
      </c>
      <c r="C48" s="200" t="s">
        <v>169</v>
      </c>
      <c r="D48" s="179" t="s">
        <v>170</v>
      </c>
      <c r="E48" s="184">
        <v>-27</v>
      </c>
      <c r="F48" s="190">
        <v>125.8</v>
      </c>
      <c r="G48" s="190">
        <v>-3396.6</v>
      </c>
      <c r="H48" s="190">
        <v>0</v>
      </c>
      <c r="I48" s="190">
        <f>ROUND(E48*H48,2)</f>
        <v>0</v>
      </c>
      <c r="J48" s="190">
        <v>125.8</v>
      </c>
      <c r="K48" s="190">
        <f>ROUND(E48*J48,2)</f>
        <v>-3396.6</v>
      </c>
      <c r="L48" s="190">
        <v>21</v>
      </c>
      <c r="M48" s="190">
        <f>G48*(1+L48/100)</f>
        <v>-4109.8859999999995</v>
      </c>
      <c r="N48" s="190">
        <v>1.374E-2</v>
      </c>
      <c r="O48" s="190">
        <f>ROUND(E48*N48,2)</f>
        <v>-0.37</v>
      </c>
      <c r="P48" s="190">
        <v>0</v>
      </c>
      <c r="Q48" s="190">
        <f>ROUND(E48*P48,2)</f>
        <v>0</v>
      </c>
      <c r="R48" s="190"/>
      <c r="S48" s="190"/>
      <c r="T48" s="191">
        <v>0</v>
      </c>
      <c r="U48" s="190">
        <f>ROUND(E48*T48,2)</f>
        <v>0</v>
      </c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122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ht="22.5" outlineLevel="1" x14ac:dyDescent="0.2">
      <c r="A49" s="167"/>
      <c r="B49" s="177"/>
      <c r="C49" s="201" t="s">
        <v>171</v>
      </c>
      <c r="D49" s="180"/>
      <c r="E49" s="185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1"/>
      <c r="U49" s="190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124</v>
      </c>
      <c r="AF49" s="166">
        <v>0</v>
      </c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/>
      <c r="B50" s="177"/>
      <c r="C50" s="201" t="s">
        <v>172</v>
      </c>
      <c r="D50" s="180"/>
      <c r="E50" s="185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1"/>
      <c r="U50" s="190"/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124</v>
      </c>
      <c r="AF50" s="166">
        <v>0</v>
      </c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">
      <c r="A51" s="167"/>
      <c r="B51" s="177"/>
      <c r="C51" s="201" t="s">
        <v>173</v>
      </c>
      <c r="D51" s="180"/>
      <c r="E51" s="185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1"/>
      <c r="U51" s="190"/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124</v>
      </c>
      <c r="AF51" s="166">
        <v>0</v>
      </c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/>
      <c r="B52" s="177"/>
      <c r="C52" s="201" t="s">
        <v>174</v>
      </c>
      <c r="D52" s="180"/>
      <c r="E52" s="185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1"/>
      <c r="U52" s="190"/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124</v>
      </c>
      <c r="AF52" s="166">
        <v>0</v>
      </c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ht="22.5" outlineLevel="1" x14ac:dyDescent="0.2">
      <c r="A53" s="167"/>
      <c r="B53" s="177"/>
      <c r="C53" s="201" t="s">
        <v>175</v>
      </c>
      <c r="D53" s="180"/>
      <c r="E53" s="185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1"/>
      <c r="U53" s="190"/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124</v>
      </c>
      <c r="AF53" s="166">
        <v>0</v>
      </c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ht="22.5" outlineLevel="1" x14ac:dyDescent="0.2">
      <c r="A54" s="167"/>
      <c r="B54" s="177"/>
      <c r="C54" s="201" t="s">
        <v>176</v>
      </c>
      <c r="D54" s="180"/>
      <c r="E54" s="185">
        <v>-20</v>
      </c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1"/>
      <c r="U54" s="190"/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124</v>
      </c>
      <c r="AF54" s="166">
        <v>0</v>
      </c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ht="22.5" outlineLevel="1" x14ac:dyDescent="0.2">
      <c r="A55" s="167"/>
      <c r="B55" s="177"/>
      <c r="C55" s="201" t="s">
        <v>177</v>
      </c>
      <c r="D55" s="180"/>
      <c r="E55" s="185">
        <v>-7</v>
      </c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1"/>
      <c r="U55" s="190"/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124</v>
      </c>
      <c r="AF55" s="166">
        <v>0</v>
      </c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/>
      <c r="B56" s="177"/>
      <c r="C56" s="203" t="s">
        <v>178</v>
      </c>
      <c r="D56" s="182"/>
      <c r="E56" s="187">
        <v>-27</v>
      </c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1"/>
      <c r="U56" s="190"/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124</v>
      </c>
      <c r="AF56" s="166">
        <v>1</v>
      </c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>
        <v>11</v>
      </c>
      <c r="B57" s="177" t="s">
        <v>179</v>
      </c>
      <c r="C57" s="200" t="s">
        <v>180</v>
      </c>
      <c r="D57" s="179" t="s">
        <v>146</v>
      </c>
      <c r="E57" s="184">
        <v>29</v>
      </c>
      <c r="F57" s="190">
        <v>229.5</v>
      </c>
      <c r="G57" s="190">
        <v>6655.5</v>
      </c>
      <c r="H57" s="190">
        <v>0</v>
      </c>
      <c r="I57" s="190">
        <f>ROUND(E57*H57,2)</f>
        <v>0</v>
      </c>
      <c r="J57" s="190">
        <v>229.5</v>
      </c>
      <c r="K57" s="190">
        <f>ROUND(E57*J57,2)</f>
        <v>6655.5</v>
      </c>
      <c r="L57" s="190">
        <v>21</v>
      </c>
      <c r="M57" s="190">
        <f>G57*(1+L57/100)</f>
        <v>8053.1549999999997</v>
      </c>
      <c r="N57" s="190">
        <v>4.7660000000000001E-2</v>
      </c>
      <c r="O57" s="190">
        <f>ROUND(E57*N57,2)</f>
        <v>1.38</v>
      </c>
      <c r="P57" s="190">
        <v>0</v>
      </c>
      <c r="Q57" s="190">
        <f>ROUND(E57*P57,2)</f>
        <v>0</v>
      </c>
      <c r="R57" s="190"/>
      <c r="S57" s="190"/>
      <c r="T57" s="191">
        <v>0</v>
      </c>
      <c r="U57" s="190">
        <f>ROUND(E57*T57,2)</f>
        <v>0</v>
      </c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122</v>
      </c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ht="22.5" outlineLevel="1" x14ac:dyDescent="0.2">
      <c r="A58" s="167"/>
      <c r="B58" s="177"/>
      <c r="C58" s="201" t="s">
        <v>181</v>
      </c>
      <c r="D58" s="180"/>
      <c r="E58" s="185">
        <v>29</v>
      </c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1"/>
      <c r="U58" s="190"/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124</v>
      </c>
      <c r="AF58" s="166">
        <v>0</v>
      </c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x14ac:dyDescent="0.2">
      <c r="A59" s="173" t="s">
        <v>117</v>
      </c>
      <c r="B59" s="178" t="s">
        <v>80</v>
      </c>
      <c r="C59" s="202" t="s">
        <v>81</v>
      </c>
      <c r="D59" s="181"/>
      <c r="E59" s="186"/>
      <c r="F59" s="192"/>
      <c r="G59" s="192">
        <f>SUMIF(AE60:AE64,"&lt;&gt;NOR",G60:G64)</f>
        <v>7797.49</v>
      </c>
      <c r="H59" s="192"/>
      <c r="I59" s="192">
        <f>SUM(I60:I64)</f>
        <v>0</v>
      </c>
      <c r="J59" s="192"/>
      <c r="K59" s="192">
        <f>SUM(K60:K64)</f>
        <v>7797.49</v>
      </c>
      <c r="L59" s="192"/>
      <c r="M59" s="192">
        <f>SUM(M60:M64)</f>
        <v>9434.9628999999986</v>
      </c>
      <c r="N59" s="192"/>
      <c r="O59" s="192">
        <f>SUM(O60:O64)</f>
        <v>0.02</v>
      </c>
      <c r="P59" s="192"/>
      <c r="Q59" s="192">
        <f>SUM(Q60:Q64)</f>
        <v>29.59</v>
      </c>
      <c r="R59" s="192"/>
      <c r="S59" s="192"/>
      <c r="T59" s="193"/>
      <c r="U59" s="192">
        <f>SUM(U60:U64)</f>
        <v>0</v>
      </c>
      <c r="AE59" t="s">
        <v>118</v>
      </c>
    </row>
    <row r="60" spans="1:60" outlineLevel="1" x14ac:dyDescent="0.2">
      <c r="A60" s="167">
        <v>12</v>
      </c>
      <c r="B60" s="177" t="s">
        <v>182</v>
      </c>
      <c r="C60" s="200" t="s">
        <v>183</v>
      </c>
      <c r="D60" s="179" t="s">
        <v>121</v>
      </c>
      <c r="E60" s="184">
        <v>16.440000000000001</v>
      </c>
      <c r="F60" s="190">
        <v>474.3</v>
      </c>
      <c r="G60" s="190">
        <v>7797.49</v>
      </c>
      <c r="H60" s="190">
        <v>0</v>
      </c>
      <c r="I60" s="190">
        <f>ROUND(E60*H60,2)</f>
        <v>0</v>
      </c>
      <c r="J60" s="190">
        <v>474.3</v>
      </c>
      <c r="K60" s="190">
        <f>ROUND(E60*J60,2)</f>
        <v>7797.49</v>
      </c>
      <c r="L60" s="190">
        <v>21</v>
      </c>
      <c r="M60" s="190">
        <f>G60*(1+L60/100)</f>
        <v>9434.9628999999986</v>
      </c>
      <c r="N60" s="190">
        <v>1.2800000000000001E-3</v>
      </c>
      <c r="O60" s="190">
        <f>ROUND(E60*N60,2)</f>
        <v>0.02</v>
      </c>
      <c r="P60" s="190">
        <v>1.8</v>
      </c>
      <c r="Q60" s="190">
        <f>ROUND(E60*P60,2)</f>
        <v>29.59</v>
      </c>
      <c r="R60" s="190"/>
      <c r="S60" s="190"/>
      <c r="T60" s="191">
        <v>0</v>
      </c>
      <c r="U60" s="190">
        <f>ROUND(E60*T60,2)</f>
        <v>0</v>
      </c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122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ht="22.5" outlineLevel="1" x14ac:dyDescent="0.2">
      <c r="A61" s="167"/>
      <c r="B61" s="177"/>
      <c r="C61" s="201" t="s">
        <v>184</v>
      </c>
      <c r="D61" s="180"/>
      <c r="E61" s="185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1"/>
      <c r="U61" s="190"/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124</v>
      </c>
      <c r="AF61" s="166">
        <v>0</v>
      </c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ht="22.5" outlineLevel="1" x14ac:dyDescent="0.2">
      <c r="A62" s="167"/>
      <c r="B62" s="177"/>
      <c r="C62" s="201" t="s">
        <v>185</v>
      </c>
      <c r="D62" s="180"/>
      <c r="E62" s="185">
        <v>13.2</v>
      </c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1"/>
      <c r="U62" s="190"/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124</v>
      </c>
      <c r="AF62" s="166">
        <v>0</v>
      </c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/>
      <c r="B63" s="177"/>
      <c r="C63" s="201" t="s">
        <v>186</v>
      </c>
      <c r="D63" s="180"/>
      <c r="E63" s="185">
        <v>1.08</v>
      </c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1"/>
      <c r="U63" s="190"/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124</v>
      </c>
      <c r="AF63" s="166">
        <v>0</v>
      </c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/>
      <c r="B64" s="177"/>
      <c r="C64" s="201" t="s">
        <v>187</v>
      </c>
      <c r="D64" s="180"/>
      <c r="E64" s="185">
        <v>2.16</v>
      </c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1"/>
      <c r="U64" s="190"/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124</v>
      </c>
      <c r="AF64" s="166">
        <v>0</v>
      </c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x14ac:dyDescent="0.2">
      <c r="A65" s="173" t="s">
        <v>117</v>
      </c>
      <c r="B65" s="178" t="s">
        <v>82</v>
      </c>
      <c r="C65" s="202" t="s">
        <v>83</v>
      </c>
      <c r="D65" s="181"/>
      <c r="E65" s="186"/>
      <c r="F65" s="192"/>
      <c r="G65" s="192">
        <f>SUMIF(AE66:AE67,"&lt;&gt;NOR",G66:G67)</f>
        <v>2271.8000000000002</v>
      </c>
      <c r="H65" s="192"/>
      <c r="I65" s="192">
        <f>SUM(I66:I67)</f>
        <v>0</v>
      </c>
      <c r="J65" s="192"/>
      <c r="K65" s="192">
        <f>SUM(K66:K67)</f>
        <v>2271.8000000000002</v>
      </c>
      <c r="L65" s="192"/>
      <c r="M65" s="192">
        <f>SUM(M66:M67)</f>
        <v>2748.8780000000002</v>
      </c>
      <c r="N65" s="192"/>
      <c r="O65" s="192">
        <f>SUM(O66:O67)</f>
        <v>0</v>
      </c>
      <c r="P65" s="192"/>
      <c r="Q65" s="192">
        <f>SUM(Q66:Q67)</f>
        <v>0.74</v>
      </c>
      <c r="R65" s="192"/>
      <c r="S65" s="192"/>
      <c r="T65" s="193"/>
      <c r="U65" s="192">
        <f>SUM(U66:U67)</f>
        <v>0</v>
      </c>
      <c r="AE65" t="s">
        <v>118</v>
      </c>
    </row>
    <row r="66" spans="1:60" outlineLevel="1" x14ac:dyDescent="0.2">
      <c r="A66" s="167">
        <v>13</v>
      </c>
      <c r="B66" s="177" t="s">
        <v>188</v>
      </c>
      <c r="C66" s="200" t="s">
        <v>189</v>
      </c>
      <c r="D66" s="179" t="s">
        <v>190</v>
      </c>
      <c r="E66" s="184">
        <v>17.7</v>
      </c>
      <c r="F66" s="190">
        <v>128.35</v>
      </c>
      <c r="G66" s="190">
        <v>2271.8000000000002</v>
      </c>
      <c r="H66" s="190">
        <v>0</v>
      </c>
      <c r="I66" s="190">
        <f>ROUND(E66*H66,2)</f>
        <v>0</v>
      </c>
      <c r="J66" s="190">
        <v>128.35</v>
      </c>
      <c r="K66" s="190">
        <f>ROUND(E66*J66,2)</f>
        <v>2271.8000000000002</v>
      </c>
      <c r="L66" s="190">
        <v>21</v>
      </c>
      <c r="M66" s="190">
        <f>G66*(1+L66/100)</f>
        <v>2748.8780000000002</v>
      </c>
      <c r="N66" s="190">
        <v>0</v>
      </c>
      <c r="O66" s="190">
        <f>ROUND(E66*N66,2)</f>
        <v>0</v>
      </c>
      <c r="P66" s="190">
        <v>4.2000000000000003E-2</v>
      </c>
      <c r="Q66" s="190">
        <f>ROUND(E66*P66,2)</f>
        <v>0.74</v>
      </c>
      <c r="R66" s="190"/>
      <c r="S66" s="190"/>
      <c r="T66" s="191">
        <v>0</v>
      </c>
      <c r="U66" s="190">
        <f>ROUND(E66*T66,2)</f>
        <v>0</v>
      </c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122</v>
      </c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ht="22.5" outlineLevel="1" x14ac:dyDescent="0.2">
      <c r="A67" s="167"/>
      <c r="B67" s="177"/>
      <c r="C67" s="201" t="s">
        <v>191</v>
      </c>
      <c r="D67" s="180"/>
      <c r="E67" s="185">
        <v>17.7</v>
      </c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1"/>
      <c r="U67" s="190"/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124</v>
      </c>
      <c r="AF67" s="166">
        <v>0</v>
      </c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x14ac:dyDescent="0.2">
      <c r="A68" s="173" t="s">
        <v>117</v>
      </c>
      <c r="B68" s="178" t="s">
        <v>84</v>
      </c>
      <c r="C68" s="202" t="s">
        <v>85</v>
      </c>
      <c r="D68" s="181"/>
      <c r="E68" s="186"/>
      <c r="F68" s="192"/>
      <c r="G68" s="192">
        <f>SUMIF(AE69:AE72,"&lt;&gt;NOR",G69:G72)</f>
        <v>3121.98</v>
      </c>
      <c r="H68" s="192"/>
      <c r="I68" s="192">
        <f>SUM(I69:I72)</f>
        <v>0</v>
      </c>
      <c r="J68" s="192"/>
      <c r="K68" s="192">
        <f>SUM(K69:K72)</f>
        <v>3121.98</v>
      </c>
      <c r="L68" s="192"/>
      <c r="M68" s="192">
        <f>SUM(M69:M72)</f>
        <v>3777.5958000000001</v>
      </c>
      <c r="N68" s="192"/>
      <c r="O68" s="192">
        <f>SUM(O69:O72)</f>
        <v>0</v>
      </c>
      <c r="P68" s="192"/>
      <c r="Q68" s="192">
        <f>SUM(Q69:Q72)</f>
        <v>0</v>
      </c>
      <c r="R68" s="192"/>
      <c r="S68" s="192"/>
      <c r="T68" s="193"/>
      <c r="U68" s="192">
        <f>SUM(U69:U72)</f>
        <v>0</v>
      </c>
      <c r="AE68" t="s">
        <v>118</v>
      </c>
    </row>
    <row r="69" spans="1:60" outlineLevel="1" x14ac:dyDescent="0.2">
      <c r="A69" s="167">
        <v>14</v>
      </c>
      <c r="B69" s="177" t="s">
        <v>192</v>
      </c>
      <c r="C69" s="200" t="s">
        <v>193</v>
      </c>
      <c r="D69" s="179" t="s">
        <v>137</v>
      </c>
      <c r="E69" s="184">
        <v>14.87012</v>
      </c>
      <c r="F69" s="190">
        <v>209.95</v>
      </c>
      <c r="G69" s="190">
        <v>3121.98</v>
      </c>
      <c r="H69" s="190">
        <v>0</v>
      </c>
      <c r="I69" s="190">
        <f>ROUND(E69*H69,2)</f>
        <v>0</v>
      </c>
      <c r="J69" s="190">
        <v>209.95</v>
      </c>
      <c r="K69" s="190">
        <f>ROUND(E69*J69,2)</f>
        <v>3121.98</v>
      </c>
      <c r="L69" s="190">
        <v>21</v>
      </c>
      <c r="M69" s="190">
        <f>G69*(1+L69/100)</f>
        <v>3777.5958000000001</v>
      </c>
      <c r="N69" s="190">
        <v>0</v>
      </c>
      <c r="O69" s="190">
        <f>ROUND(E69*N69,2)</f>
        <v>0</v>
      </c>
      <c r="P69" s="190">
        <v>0</v>
      </c>
      <c r="Q69" s="190">
        <f>ROUND(E69*P69,2)</f>
        <v>0</v>
      </c>
      <c r="R69" s="190"/>
      <c r="S69" s="190"/>
      <c r="T69" s="191">
        <v>0</v>
      </c>
      <c r="U69" s="190">
        <f>ROUND(E69*T69,2)</f>
        <v>0</v>
      </c>
      <c r="V69" s="166"/>
      <c r="W69" s="166"/>
      <c r="X69" s="166"/>
      <c r="Y69" s="166"/>
      <c r="Z69" s="166"/>
      <c r="AA69" s="166"/>
      <c r="AB69" s="166"/>
      <c r="AC69" s="166"/>
      <c r="AD69" s="166"/>
      <c r="AE69" s="166" t="s">
        <v>194</v>
      </c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/>
      <c r="B70" s="177"/>
      <c r="C70" s="201" t="s">
        <v>195</v>
      </c>
      <c r="D70" s="180"/>
      <c r="E70" s="185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1"/>
      <c r="U70" s="190"/>
      <c r="V70" s="166"/>
      <c r="W70" s="166"/>
      <c r="X70" s="166"/>
      <c r="Y70" s="166"/>
      <c r="Z70" s="166"/>
      <c r="AA70" s="166"/>
      <c r="AB70" s="166"/>
      <c r="AC70" s="166"/>
      <c r="AD70" s="166"/>
      <c r="AE70" s="166" t="s">
        <v>124</v>
      </c>
      <c r="AF70" s="166">
        <v>0</v>
      </c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/>
      <c r="B71" s="177"/>
      <c r="C71" s="201" t="s">
        <v>196</v>
      </c>
      <c r="D71" s="180"/>
      <c r="E71" s="185"/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0"/>
      <c r="S71" s="190"/>
      <c r="T71" s="191"/>
      <c r="U71" s="190"/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124</v>
      </c>
      <c r="AF71" s="166">
        <v>0</v>
      </c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/>
      <c r="B72" s="177"/>
      <c r="C72" s="201" t="s">
        <v>197</v>
      </c>
      <c r="D72" s="180"/>
      <c r="E72" s="185">
        <v>14.87012</v>
      </c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1"/>
      <c r="U72" s="190"/>
      <c r="V72" s="166"/>
      <c r="W72" s="166"/>
      <c r="X72" s="166"/>
      <c r="Y72" s="166"/>
      <c r="Z72" s="166"/>
      <c r="AA72" s="166"/>
      <c r="AB72" s="166"/>
      <c r="AC72" s="166"/>
      <c r="AD72" s="166"/>
      <c r="AE72" s="166" t="s">
        <v>124</v>
      </c>
      <c r="AF72" s="166">
        <v>0</v>
      </c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x14ac:dyDescent="0.2">
      <c r="A73" s="173" t="s">
        <v>117</v>
      </c>
      <c r="B73" s="178" t="s">
        <v>86</v>
      </c>
      <c r="C73" s="202" t="s">
        <v>87</v>
      </c>
      <c r="D73" s="181"/>
      <c r="E73" s="186"/>
      <c r="F73" s="192"/>
      <c r="G73" s="192">
        <f>SUMIF(AE74:AE113,"&lt;&gt;NOR",G74:G113)</f>
        <v>4029.8</v>
      </c>
      <c r="H73" s="192"/>
      <c r="I73" s="192">
        <f>SUM(I74:I113)</f>
        <v>3213.74</v>
      </c>
      <c r="J73" s="192"/>
      <c r="K73" s="192">
        <f>SUM(K74:K113)</f>
        <v>816.06000000000017</v>
      </c>
      <c r="L73" s="192"/>
      <c r="M73" s="192">
        <f>SUM(M74:M113)</f>
        <v>4876.058</v>
      </c>
      <c r="N73" s="192"/>
      <c r="O73" s="192">
        <f>SUM(O74:O113)</f>
        <v>0.34</v>
      </c>
      <c r="P73" s="192"/>
      <c r="Q73" s="192">
        <f>SUM(Q74:Q113)</f>
        <v>0</v>
      </c>
      <c r="R73" s="192"/>
      <c r="S73" s="192"/>
      <c r="T73" s="193"/>
      <c r="U73" s="192">
        <f>SUM(U74:U113)</f>
        <v>0</v>
      </c>
      <c r="AE73" t="s">
        <v>118</v>
      </c>
    </row>
    <row r="74" spans="1:60" outlineLevel="1" x14ac:dyDescent="0.2">
      <c r="A74" s="167">
        <v>15</v>
      </c>
      <c r="B74" s="177" t="s">
        <v>198</v>
      </c>
      <c r="C74" s="200" t="s">
        <v>199</v>
      </c>
      <c r="D74" s="179" t="s">
        <v>190</v>
      </c>
      <c r="E74" s="184">
        <v>38.700000000000003</v>
      </c>
      <c r="F74" s="190">
        <v>224.4</v>
      </c>
      <c r="G74" s="190">
        <v>8684.2800000000007</v>
      </c>
      <c r="H74" s="190">
        <v>0</v>
      </c>
      <c r="I74" s="190">
        <f>ROUND(E74*H74,2)</f>
        <v>0</v>
      </c>
      <c r="J74" s="190">
        <v>224.4</v>
      </c>
      <c r="K74" s="190">
        <f>ROUND(E74*J74,2)</f>
        <v>8684.2800000000007</v>
      </c>
      <c r="L74" s="190">
        <v>21</v>
      </c>
      <c r="M74" s="190">
        <f>G74*(1+L74/100)</f>
        <v>10507.978800000001</v>
      </c>
      <c r="N74" s="190">
        <v>5.2599999999999999E-3</v>
      </c>
      <c r="O74" s="190">
        <f>ROUND(E74*N74,2)</f>
        <v>0.2</v>
      </c>
      <c r="P74" s="190">
        <v>0</v>
      </c>
      <c r="Q74" s="190">
        <f>ROUND(E74*P74,2)</f>
        <v>0</v>
      </c>
      <c r="R74" s="190"/>
      <c r="S74" s="190"/>
      <c r="T74" s="191">
        <v>0</v>
      </c>
      <c r="U74" s="190">
        <f>ROUND(E74*T74,2)</f>
        <v>0</v>
      </c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200</v>
      </c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167"/>
      <c r="B75" s="177"/>
      <c r="C75" s="201" t="s">
        <v>201</v>
      </c>
      <c r="D75" s="180"/>
      <c r="E75" s="185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1"/>
      <c r="U75" s="190"/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124</v>
      </c>
      <c r="AF75" s="166">
        <v>0</v>
      </c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ht="22.5" outlineLevel="1" x14ac:dyDescent="0.2">
      <c r="A76" s="167"/>
      <c r="B76" s="177"/>
      <c r="C76" s="201" t="s">
        <v>202</v>
      </c>
      <c r="D76" s="180"/>
      <c r="E76" s="185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1"/>
      <c r="U76" s="190"/>
      <c r="V76" s="166"/>
      <c r="W76" s="166"/>
      <c r="X76" s="166"/>
      <c r="Y76" s="166"/>
      <c r="Z76" s="166"/>
      <c r="AA76" s="166"/>
      <c r="AB76" s="166"/>
      <c r="AC76" s="166"/>
      <c r="AD76" s="166"/>
      <c r="AE76" s="166" t="s">
        <v>124</v>
      </c>
      <c r="AF76" s="166">
        <v>0</v>
      </c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 x14ac:dyDescent="0.2">
      <c r="A77" s="167"/>
      <c r="B77" s="177"/>
      <c r="C77" s="201" t="s">
        <v>203</v>
      </c>
      <c r="D77" s="180"/>
      <c r="E77" s="185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1"/>
      <c r="U77" s="190"/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124</v>
      </c>
      <c r="AF77" s="166">
        <v>0</v>
      </c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 x14ac:dyDescent="0.2">
      <c r="A78" s="167"/>
      <c r="B78" s="177"/>
      <c r="C78" s="201" t="s">
        <v>174</v>
      </c>
      <c r="D78" s="180"/>
      <c r="E78" s="185"/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1"/>
      <c r="U78" s="190"/>
      <c r="V78" s="166"/>
      <c r="W78" s="166"/>
      <c r="X78" s="166"/>
      <c r="Y78" s="166"/>
      <c r="Z78" s="166"/>
      <c r="AA78" s="166"/>
      <c r="AB78" s="166"/>
      <c r="AC78" s="166"/>
      <c r="AD78" s="166"/>
      <c r="AE78" s="166" t="s">
        <v>124</v>
      </c>
      <c r="AF78" s="166">
        <v>0</v>
      </c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ht="22.5" outlineLevel="1" x14ac:dyDescent="0.2">
      <c r="A79" s="167"/>
      <c r="B79" s="177"/>
      <c r="C79" s="201" t="s">
        <v>204</v>
      </c>
      <c r="D79" s="180"/>
      <c r="E79" s="185"/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1"/>
      <c r="U79" s="190"/>
      <c r="V79" s="166"/>
      <c r="W79" s="166"/>
      <c r="X79" s="166"/>
      <c r="Y79" s="166"/>
      <c r="Z79" s="166"/>
      <c r="AA79" s="166"/>
      <c r="AB79" s="166"/>
      <c r="AC79" s="166"/>
      <c r="AD79" s="166"/>
      <c r="AE79" s="166" t="s">
        <v>124</v>
      </c>
      <c r="AF79" s="166">
        <v>0</v>
      </c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ht="22.5" outlineLevel="1" x14ac:dyDescent="0.2">
      <c r="A80" s="167"/>
      <c r="B80" s="177"/>
      <c r="C80" s="201" t="s">
        <v>205</v>
      </c>
      <c r="D80" s="180"/>
      <c r="E80" s="185">
        <v>30</v>
      </c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1"/>
      <c r="U80" s="190"/>
      <c r="V80" s="166"/>
      <c r="W80" s="166"/>
      <c r="X80" s="166"/>
      <c r="Y80" s="166"/>
      <c r="Z80" s="166"/>
      <c r="AA80" s="166"/>
      <c r="AB80" s="166"/>
      <c r="AC80" s="166"/>
      <c r="AD80" s="166"/>
      <c r="AE80" s="166" t="s">
        <v>124</v>
      </c>
      <c r="AF80" s="166">
        <v>0</v>
      </c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ht="22.5" outlineLevel="1" x14ac:dyDescent="0.2">
      <c r="A81" s="167"/>
      <c r="B81" s="177"/>
      <c r="C81" s="201" t="s">
        <v>206</v>
      </c>
      <c r="D81" s="180"/>
      <c r="E81" s="185">
        <v>8.6999999999999993</v>
      </c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1"/>
      <c r="U81" s="190"/>
      <c r="V81" s="166"/>
      <c r="W81" s="166"/>
      <c r="X81" s="166"/>
      <c r="Y81" s="166"/>
      <c r="Z81" s="166"/>
      <c r="AA81" s="166"/>
      <c r="AB81" s="166"/>
      <c r="AC81" s="166"/>
      <c r="AD81" s="166"/>
      <c r="AE81" s="166" t="s">
        <v>124</v>
      </c>
      <c r="AF81" s="166">
        <v>0</v>
      </c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/>
      <c r="B82" s="177"/>
      <c r="C82" s="203" t="s">
        <v>178</v>
      </c>
      <c r="D82" s="182"/>
      <c r="E82" s="187">
        <v>38.700000000000003</v>
      </c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190"/>
      <c r="S82" s="190"/>
      <c r="T82" s="191"/>
      <c r="U82" s="190"/>
      <c r="V82" s="166"/>
      <c r="W82" s="166"/>
      <c r="X82" s="166"/>
      <c r="Y82" s="166"/>
      <c r="Z82" s="166"/>
      <c r="AA82" s="166"/>
      <c r="AB82" s="166"/>
      <c r="AC82" s="166"/>
      <c r="AD82" s="166"/>
      <c r="AE82" s="166" t="s">
        <v>124</v>
      </c>
      <c r="AF82" s="166">
        <v>1</v>
      </c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>
        <v>16</v>
      </c>
      <c r="B83" s="177" t="s">
        <v>207</v>
      </c>
      <c r="C83" s="200" t="s">
        <v>208</v>
      </c>
      <c r="D83" s="179" t="s">
        <v>190</v>
      </c>
      <c r="E83" s="184">
        <v>-40.15</v>
      </c>
      <c r="F83" s="190">
        <v>220.15</v>
      </c>
      <c r="G83" s="190">
        <v>-8839.02</v>
      </c>
      <c r="H83" s="190">
        <v>0</v>
      </c>
      <c r="I83" s="190">
        <f>ROUND(E83*H83,2)</f>
        <v>0</v>
      </c>
      <c r="J83" s="190">
        <v>220.15</v>
      </c>
      <c r="K83" s="190">
        <f>ROUND(E83*J83,2)</f>
        <v>-8839.02</v>
      </c>
      <c r="L83" s="190">
        <v>21</v>
      </c>
      <c r="M83" s="190">
        <f>G83*(1+L83/100)</f>
        <v>-10695.2142</v>
      </c>
      <c r="N83" s="190">
        <v>5.2599999999999999E-3</v>
      </c>
      <c r="O83" s="190">
        <f>ROUND(E83*N83,2)</f>
        <v>-0.21</v>
      </c>
      <c r="P83" s="190">
        <v>0</v>
      </c>
      <c r="Q83" s="190">
        <f>ROUND(E83*P83,2)</f>
        <v>0</v>
      </c>
      <c r="R83" s="190"/>
      <c r="S83" s="190"/>
      <c r="T83" s="191">
        <v>0</v>
      </c>
      <c r="U83" s="190">
        <f>ROUND(E83*T83,2)</f>
        <v>0</v>
      </c>
      <c r="V83" s="166"/>
      <c r="W83" s="166"/>
      <c r="X83" s="166"/>
      <c r="Y83" s="166"/>
      <c r="Z83" s="166"/>
      <c r="AA83" s="166"/>
      <c r="AB83" s="166"/>
      <c r="AC83" s="166"/>
      <c r="AD83" s="166"/>
      <c r="AE83" s="166" t="s">
        <v>200</v>
      </c>
      <c r="AF83" s="166"/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ht="22.5" outlineLevel="1" x14ac:dyDescent="0.2">
      <c r="A84" s="167"/>
      <c r="B84" s="177"/>
      <c r="C84" s="201" t="s">
        <v>209</v>
      </c>
      <c r="D84" s="180"/>
      <c r="E84" s="185"/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1"/>
      <c r="U84" s="190"/>
      <c r="V84" s="166"/>
      <c r="W84" s="166"/>
      <c r="X84" s="166"/>
      <c r="Y84" s="166"/>
      <c r="Z84" s="166"/>
      <c r="AA84" s="166"/>
      <c r="AB84" s="166"/>
      <c r="AC84" s="166"/>
      <c r="AD84" s="166"/>
      <c r="AE84" s="166" t="s">
        <v>124</v>
      </c>
      <c r="AF84" s="166">
        <v>0</v>
      </c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ht="22.5" outlineLevel="1" x14ac:dyDescent="0.2">
      <c r="A85" s="167"/>
      <c r="B85" s="177"/>
      <c r="C85" s="201" t="s">
        <v>202</v>
      </c>
      <c r="D85" s="180"/>
      <c r="E85" s="185"/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1"/>
      <c r="U85" s="190"/>
      <c r="V85" s="166"/>
      <c r="W85" s="166"/>
      <c r="X85" s="166"/>
      <c r="Y85" s="166"/>
      <c r="Z85" s="166"/>
      <c r="AA85" s="166"/>
      <c r="AB85" s="166"/>
      <c r="AC85" s="166"/>
      <c r="AD85" s="166"/>
      <c r="AE85" s="166" t="s">
        <v>124</v>
      </c>
      <c r="AF85" s="166">
        <v>0</v>
      </c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 x14ac:dyDescent="0.2">
      <c r="A86" s="167"/>
      <c r="B86" s="177"/>
      <c r="C86" s="201" t="s">
        <v>203</v>
      </c>
      <c r="D86" s="180"/>
      <c r="E86" s="185"/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P86" s="190"/>
      <c r="Q86" s="190"/>
      <c r="R86" s="190"/>
      <c r="S86" s="190"/>
      <c r="T86" s="191"/>
      <c r="U86" s="190"/>
      <c r="V86" s="166"/>
      <c r="W86" s="166"/>
      <c r="X86" s="166"/>
      <c r="Y86" s="166"/>
      <c r="Z86" s="166"/>
      <c r="AA86" s="166"/>
      <c r="AB86" s="166"/>
      <c r="AC86" s="166"/>
      <c r="AD86" s="166"/>
      <c r="AE86" s="166" t="s">
        <v>124</v>
      </c>
      <c r="AF86" s="166">
        <v>0</v>
      </c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 x14ac:dyDescent="0.2">
      <c r="A87" s="167"/>
      <c r="B87" s="177"/>
      <c r="C87" s="201" t="s">
        <v>174</v>
      </c>
      <c r="D87" s="180"/>
      <c r="E87" s="185"/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1"/>
      <c r="U87" s="190"/>
      <c r="V87" s="166"/>
      <c r="W87" s="166"/>
      <c r="X87" s="166"/>
      <c r="Y87" s="166"/>
      <c r="Z87" s="166"/>
      <c r="AA87" s="166"/>
      <c r="AB87" s="166"/>
      <c r="AC87" s="166"/>
      <c r="AD87" s="166"/>
      <c r="AE87" s="166" t="s">
        <v>124</v>
      </c>
      <c r="AF87" s="166">
        <v>0</v>
      </c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ht="22.5" outlineLevel="1" x14ac:dyDescent="0.2">
      <c r="A88" s="167"/>
      <c r="B88" s="177"/>
      <c r="C88" s="201" t="s">
        <v>204</v>
      </c>
      <c r="D88" s="180"/>
      <c r="E88" s="185"/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1"/>
      <c r="U88" s="190"/>
      <c r="V88" s="166"/>
      <c r="W88" s="166"/>
      <c r="X88" s="166"/>
      <c r="Y88" s="166"/>
      <c r="Z88" s="166"/>
      <c r="AA88" s="166"/>
      <c r="AB88" s="166"/>
      <c r="AC88" s="166"/>
      <c r="AD88" s="166"/>
      <c r="AE88" s="166" t="s">
        <v>124</v>
      </c>
      <c r="AF88" s="166">
        <v>0</v>
      </c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ht="22.5" outlineLevel="1" x14ac:dyDescent="0.2">
      <c r="A89" s="167"/>
      <c r="B89" s="177"/>
      <c r="C89" s="201" t="s">
        <v>210</v>
      </c>
      <c r="D89" s="180"/>
      <c r="E89" s="185">
        <v>-30</v>
      </c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1"/>
      <c r="U89" s="190"/>
      <c r="V89" s="166"/>
      <c r="W89" s="166"/>
      <c r="X89" s="166"/>
      <c r="Y89" s="166"/>
      <c r="Z89" s="166"/>
      <c r="AA89" s="166"/>
      <c r="AB89" s="166"/>
      <c r="AC89" s="166"/>
      <c r="AD89" s="166"/>
      <c r="AE89" s="166" t="s">
        <v>124</v>
      </c>
      <c r="AF89" s="166">
        <v>0</v>
      </c>
      <c r="AG89" s="166"/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ht="22.5" outlineLevel="1" x14ac:dyDescent="0.2">
      <c r="A90" s="167"/>
      <c r="B90" s="177"/>
      <c r="C90" s="201" t="s">
        <v>211</v>
      </c>
      <c r="D90" s="180"/>
      <c r="E90" s="185">
        <v>-10.15</v>
      </c>
      <c r="F90" s="190"/>
      <c r="G90" s="190"/>
      <c r="H90" s="190"/>
      <c r="I90" s="190"/>
      <c r="J90" s="190"/>
      <c r="K90" s="190"/>
      <c r="L90" s="190"/>
      <c r="M90" s="190"/>
      <c r="N90" s="190"/>
      <c r="O90" s="190"/>
      <c r="P90" s="190"/>
      <c r="Q90" s="190"/>
      <c r="R90" s="190"/>
      <c r="S90" s="190"/>
      <c r="T90" s="191"/>
      <c r="U90" s="190"/>
      <c r="V90" s="166"/>
      <c r="W90" s="166"/>
      <c r="X90" s="166"/>
      <c r="Y90" s="166"/>
      <c r="Z90" s="166"/>
      <c r="AA90" s="166"/>
      <c r="AB90" s="166"/>
      <c r="AC90" s="166"/>
      <c r="AD90" s="166"/>
      <c r="AE90" s="166" t="s">
        <v>124</v>
      </c>
      <c r="AF90" s="166">
        <v>0</v>
      </c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 x14ac:dyDescent="0.2">
      <c r="A91" s="167"/>
      <c r="B91" s="177"/>
      <c r="C91" s="203" t="s">
        <v>178</v>
      </c>
      <c r="D91" s="182"/>
      <c r="E91" s="187">
        <v>-40.15</v>
      </c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1"/>
      <c r="U91" s="190"/>
      <c r="V91" s="166"/>
      <c r="W91" s="166"/>
      <c r="X91" s="166"/>
      <c r="Y91" s="166"/>
      <c r="Z91" s="166"/>
      <c r="AA91" s="166"/>
      <c r="AB91" s="166"/>
      <c r="AC91" s="166"/>
      <c r="AD91" s="166"/>
      <c r="AE91" s="166" t="s">
        <v>124</v>
      </c>
      <c r="AF91" s="166">
        <v>1</v>
      </c>
      <c r="AG91" s="166"/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 x14ac:dyDescent="0.2">
      <c r="A92" s="167">
        <v>17</v>
      </c>
      <c r="B92" s="177" t="s">
        <v>212</v>
      </c>
      <c r="C92" s="200" t="s">
        <v>213</v>
      </c>
      <c r="D92" s="179" t="s">
        <v>121</v>
      </c>
      <c r="E92" s="184">
        <v>0.36765999999999999</v>
      </c>
      <c r="F92" s="190">
        <v>183.6</v>
      </c>
      <c r="G92" s="190">
        <v>67.5</v>
      </c>
      <c r="H92" s="190">
        <v>0</v>
      </c>
      <c r="I92" s="190">
        <f>ROUND(E92*H92,2)</f>
        <v>0</v>
      </c>
      <c r="J92" s="190">
        <v>183.6</v>
      </c>
      <c r="K92" s="190">
        <f>ROUND(E92*J92,2)</f>
        <v>67.5</v>
      </c>
      <c r="L92" s="190">
        <v>21</v>
      </c>
      <c r="M92" s="190">
        <f>G92*(1+L92/100)</f>
        <v>81.674999999999997</v>
      </c>
      <c r="N92" s="190">
        <v>3.3500000000000001E-3</v>
      </c>
      <c r="O92" s="190">
        <f>ROUND(E92*N92,2)</f>
        <v>0</v>
      </c>
      <c r="P92" s="190">
        <v>0</v>
      </c>
      <c r="Q92" s="190">
        <f>ROUND(E92*P92,2)</f>
        <v>0</v>
      </c>
      <c r="R92" s="190"/>
      <c r="S92" s="190"/>
      <c r="T92" s="191">
        <v>0</v>
      </c>
      <c r="U92" s="190">
        <f>ROUND(E92*T92,2)</f>
        <v>0</v>
      </c>
      <c r="V92" s="166"/>
      <c r="W92" s="166"/>
      <c r="X92" s="166"/>
      <c r="Y92" s="166"/>
      <c r="Z92" s="166"/>
      <c r="AA92" s="166"/>
      <c r="AB92" s="166"/>
      <c r="AC92" s="166"/>
      <c r="AD92" s="166"/>
      <c r="AE92" s="166" t="s">
        <v>200</v>
      </c>
      <c r="AF92" s="166"/>
      <c r="AG92" s="166"/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ht="22.5" outlineLevel="1" x14ac:dyDescent="0.2">
      <c r="A93" s="167"/>
      <c r="B93" s="177"/>
      <c r="C93" s="201" t="s">
        <v>214</v>
      </c>
      <c r="D93" s="180"/>
      <c r="E93" s="185">
        <v>0.36765999999999999</v>
      </c>
      <c r="F93" s="190"/>
      <c r="G93" s="190"/>
      <c r="H93" s="190"/>
      <c r="I93" s="190"/>
      <c r="J93" s="190"/>
      <c r="K93" s="190"/>
      <c r="L93" s="190"/>
      <c r="M93" s="190"/>
      <c r="N93" s="190"/>
      <c r="O93" s="190"/>
      <c r="P93" s="190"/>
      <c r="Q93" s="190"/>
      <c r="R93" s="190"/>
      <c r="S93" s="190"/>
      <c r="T93" s="191"/>
      <c r="U93" s="190"/>
      <c r="V93" s="166"/>
      <c r="W93" s="166"/>
      <c r="X93" s="166"/>
      <c r="Y93" s="166"/>
      <c r="Z93" s="166"/>
      <c r="AA93" s="166"/>
      <c r="AB93" s="166"/>
      <c r="AC93" s="166"/>
      <c r="AD93" s="166"/>
      <c r="AE93" s="166" t="s">
        <v>124</v>
      </c>
      <c r="AF93" s="166">
        <v>0</v>
      </c>
      <c r="AG93" s="166"/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outlineLevel="1" x14ac:dyDescent="0.2">
      <c r="A94" s="167">
        <v>18</v>
      </c>
      <c r="B94" s="177" t="s">
        <v>215</v>
      </c>
      <c r="C94" s="200" t="s">
        <v>216</v>
      </c>
      <c r="D94" s="179" t="s">
        <v>121</v>
      </c>
      <c r="E94" s="184">
        <v>0.73531999999999997</v>
      </c>
      <c r="F94" s="190">
        <v>731</v>
      </c>
      <c r="G94" s="190">
        <v>537.52</v>
      </c>
      <c r="H94" s="190">
        <v>0</v>
      </c>
      <c r="I94" s="190">
        <f>ROUND(E94*H94,2)</f>
        <v>0</v>
      </c>
      <c r="J94" s="190">
        <v>731</v>
      </c>
      <c r="K94" s="190">
        <f>ROUND(E94*J94,2)</f>
        <v>537.52</v>
      </c>
      <c r="L94" s="190">
        <v>21</v>
      </c>
      <c r="M94" s="190">
        <f>G94*(1+L94/100)</f>
        <v>650.39919999999995</v>
      </c>
      <c r="N94" s="190">
        <v>1.6500000000000001E-2</v>
      </c>
      <c r="O94" s="190">
        <f>ROUND(E94*N94,2)</f>
        <v>0.01</v>
      </c>
      <c r="P94" s="190">
        <v>0</v>
      </c>
      <c r="Q94" s="190">
        <f>ROUND(E94*P94,2)</f>
        <v>0</v>
      </c>
      <c r="R94" s="190"/>
      <c r="S94" s="190"/>
      <c r="T94" s="191">
        <v>0</v>
      </c>
      <c r="U94" s="190">
        <f>ROUND(E94*T94,2)</f>
        <v>0</v>
      </c>
      <c r="V94" s="166"/>
      <c r="W94" s="166"/>
      <c r="X94" s="166"/>
      <c r="Y94" s="166"/>
      <c r="Z94" s="166"/>
      <c r="AA94" s="166"/>
      <c r="AB94" s="166"/>
      <c r="AC94" s="166"/>
      <c r="AD94" s="166"/>
      <c r="AE94" s="166" t="s">
        <v>200</v>
      </c>
      <c r="AF94" s="166"/>
      <c r="AG94" s="166"/>
      <c r="AH94" s="166"/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ht="22.5" outlineLevel="1" x14ac:dyDescent="0.2">
      <c r="A95" s="167"/>
      <c r="B95" s="177"/>
      <c r="C95" s="201" t="s">
        <v>217</v>
      </c>
      <c r="D95" s="180"/>
      <c r="E95" s="185">
        <v>0.73531999999999997</v>
      </c>
      <c r="F95" s="190"/>
      <c r="G95" s="190"/>
      <c r="H95" s="190"/>
      <c r="I95" s="190"/>
      <c r="J95" s="190"/>
      <c r="K95" s="190"/>
      <c r="L95" s="190"/>
      <c r="M95" s="190"/>
      <c r="N95" s="190"/>
      <c r="O95" s="190"/>
      <c r="P95" s="190"/>
      <c r="Q95" s="190"/>
      <c r="R95" s="190"/>
      <c r="S95" s="190"/>
      <c r="T95" s="191"/>
      <c r="U95" s="190"/>
      <c r="V95" s="166"/>
      <c r="W95" s="166"/>
      <c r="X95" s="166"/>
      <c r="Y95" s="166"/>
      <c r="Z95" s="166"/>
      <c r="AA95" s="166"/>
      <c r="AB95" s="166"/>
      <c r="AC95" s="166"/>
      <c r="AD95" s="166"/>
      <c r="AE95" s="166" t="s">
        <v>124</v>
      </c>
      <c r="AF95" s="166">
        <v>0</v>
      </c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ht="22.5" outlineLevel="1" x14ac:dyDescent="0.2">
      <c r="A96" s="167">
        <v>19</v>
      </c>
      <c r="B96" s="177" t="s">
        <v>218</v>
      </c>
      <c r="C96" s="200" t="s">
        <v>219</v>
      </c>
      <c r="D96" s="179" t="s">
        <v>190</v>
      </c>
      <c r="E96" s="184">
        <v>18.625</v>
      </c>
      <c r="F96" s="190">
        <v>108.8</v>
      </c>
      <c r="G96" s="190">
        <v>2026.4</v>
      </c>
      <c r="H96" s="190">
        <v>108.8</v>
      </c>
      <c r="I96" s="190">
        <f>ROUND(E96*H96,2)</f>
        <v>2026.4</v>
      </c>
      <c r="J96" s="190">
        <v>0</v>
      </c>
      <c r="K96" s="190">
        <f>ROUND(E96*J96,2)</f>
        <v>0</v>
      </c>
      <c r="L96" s="190">
        <v>21</v>
      </c>
      <c r="M96" s="190">
        <f>G96*(1+L96/100)</f>
        <v>2451.944</v>
      </c>
      <c r="N96" s="190">
        <v>0.01</v>
      </c>
      <c r="O96" s="190">
        <f>ROUND(E96*N96,2)</f>
        <v>0.19</v>
      </c>
      <c r="P96" s="190">
        <v>0</v>
      </c>
      <c r="Q96" s="190">
        <f>ROUND(E96*P96,2)</f>
        <v>0</v>
      </c>
      <c r="R96" s="190"/>
      <c r="S96" s="190"/>
      <c r="T96" s="191">
        <v>0</v>
      </c>
      <c r="U96" s="190">
        <f>ROUND(E96*T96,2)</f>
        <v>0</v>
      </c>
      <c r="V96" s="166"/>
      <c r="W96" s="166"/>
      <c r="X96" s="166"/>
      <c r="Y96" s="166"/>
      <c r="Z96" s="166"/>
      <c r="AA96" s="166"/>
      <c r="AB96" s="166"/>
      <c r="AC96" s="166"/>
      <c r="AD96" s="166"/>
      <c r="AE96" s="166" t="s">
        <v>220</v>
      </c>
      <c r="AF96" s="166"/>
      <c r="AG96" s="166"/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ht="22.5" outlineLevel="1" x14ac:dyDescent="0.2">
      <c r="A97" s="167"/>
      <c r="B97" s="177"/>
      <c r="C97" s="201" t="s">
        <v>221</v>
      </c>
      <c r="D97" s="180"/>
      <c r="E97" s="185"/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1"/>
      <c r="U97" s="190"/>
      <c r="V97" s="166"/>
      <c r="W97" s="166"/>
      <c r="X97" s="166"/>
      <c r="Y97" s="166"/>
      <c r="Z97" s="166"/>
      <c r="AA97" s="166"/>
      <c r="AB97" s="166"/>
      <c r="AC97" s="166"/>
      <c r="AD97" s="166"/>
      <c r="AE97" s="166" t="s">
        <v>124</v>
      </c>
      <c r="AF97" s="166">
        <v>0</v>
      </c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 x14ac:dyDescent="0.2">
      <c r="A98" s="167"/>
      <c r="B98" s="177"/>
      <c r="C98" s="201" t="s">
        <v>222</v>
      </c>
      <c r="D98" s="180"/>
      <c r="E98" s="185"/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P98" s="190"/>
      <c r="Q98" s="190"/>
      <c r="R98" s="190"/>
      <c r="S98" s="190"/>
      <c r="T98" s="191"/>
      <c r="U98" s="190"/>
      <c r="V98" s="166"/>
      <c r="W98" s="166"/>
      <c r="X98" s="166"/>
      <c r="Y98" s="166"/>
      <c r="Z98" s="166"/>
      <c r="AA98" s="166"/>
      <c r="AB98" s="166"/>
      <c r="AC98" s="166"/>
      <c r="AD98" s="166"/>
      <c r="AE98" s="166" t="s">
        <v>124</v>
      </c>
      <c r="AF98" s="166">
        <v>0</v>
      </c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ht="22.5" outlineLevel="1" x14ac:dyDescent="0.2">
      <c r="A99" s="167"/>
      <c r="B99" s="177"/>
      <c r="C99" s="201" t="s">
        <v>223</v>
      </c>
      <c r="D99" s="180"/>
      <c r="E99" s="185"/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P99" s="190"/>
      <c r="Q99" s="190"/>
      <c r="R99" s="190"/>
      <c r="S99" s="190"/>
      <c r="T99" s="191"/>
      <c r="U99" s="190"/>
      <c r="V99" s="166"/>
      <c r="W99" s="166"/>
      <c r="X99" s="166"/>
      <c r="Y99" s="166"/>
      <c r="Z99" s="166"/>
      <c r="AA99" s="166"/>
      <c r="AB99" s="166"/>
      <c r="AC99" s="166"/>
      <c r="AD99" s="166"/>
      <c r="AE99" s="166" t="s">
        <v>124</v>
      </c>
      <c r="AF99" s="166">
        <v>0</v>
      </c>
      <c r="AG99" s="166"/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ht="22.5" outlineLevel="1" x14ac:dyDescent="0.2">
      <c r="A100" s="167"/>
      <c r="B100" s="177"/>
      <c r="C100" s="201" t="s">
        <v>224</v>
      </c>
      <c r="D100" s="180"/>
      <c r="E100" s="185">
        <v>15</v>
      </c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P100" s="190"/>
      <c r="Q100" s="190"/>
      <c r="R100" s="190"/>
      <c r="S100" s="190"/>
      <c r="T100" s="191"/>
      <c r="U100" s="190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 t="s">
        <v>124</v>
      </c>
      <c r="AF100" s="166">
        <v>0</v>
      </c>
      <c r="AG100" s="166"/>
      <c r="AH100" s="166"/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ht="22.5" outlineLevel="1" x14ac:dyDescent="0.2">
      <c r="A101" s="167"/>
      <c r="B101" s="177"/>
      <c r="C101" s="201" t="s">
        <v>225</v>
      </c>
      <c r="D101" s="180"/>
      <c r="E101" s="185">
        <v>3.625</v>
      </c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P101" s="190"/>
      <c r="Q101" s="190"/>
      <c r="R101" s="190"/>
      <c r="S101" s="190"/>
      <c r="T101" s="191"/>
      <c r="U101" s="190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 t="s">
        <v>124</v>
      </c>
      <c r="AF101" s="166">
        <v>0</v>
      </c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outlineLevel="1" x14ac:dyDescent="0.2">
      <c r="A102" s="167"/>
      <c r="B102" s="177"/>
      <c r="C102" s="203" t="s">
        <v>178</v>
      </c>
      <c r="D102" s="182"/>
      <c r="E102" s="187">
        <v>18.625</v>
      </c>
      <c r="F102" s="190"/>
      <c r="G102" s="190"/>
      <c r="H102" s="190"/>
      <c r="I102" s="190"/>
      <c r="J102" s="190"/>
      <c r="K102" s="190"/>
      <c r="L102" s="190"/>
      <c r="M102" s="190"/>
      <c r="N102" s="190"/>
      <c r="O102" s="190"/>
      <c r="P102" s="190"/>
      <c r="Q102" s="190"/>
      <c r="R102" s="190"/>
      <c r="S102" s="190"/>
      <c r="T102" s="191"/>
      <c r="U102" s="190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 t="s">
        <v>124</v>
      </c>
      <c r="AF102" s="166">
        <v>1</v>
      </c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ht="22.5" outlineLevel="1" x14ac:dyDescent="0.2">
      <c r="A103" s="167">
        <v>20</v>
      </c>
      <c r="B103" s="177" t="s">
        <v>226</v>
      </c>
      <c r="C103" s="200" t="s">
        <v>227</v>
      </c>
      <c r="D103" s="179" t="s">
        <v>228</v>
      </c>
      <c r="E103" s="184">
        <v>18.625</v>
      </c>
      <c r="F103" s="190">
        <v>63.75</v>
      </c>
      <c r="G103" s="190">
        <v>1187.3399999999999</v>
      </c>
      <c r="H103" s="190">
        <v>63.75</v>
      </c>
      <c r="I103" s="190">
        <f>ROUND(E103*H103,2)</f>
        <v>1187.3399999999999</v>
      </c>
      <c r="J103" s="190">
        <v>0</v>
      </c>
      <c r="K103" s="190">
        <f>ROUND(E103*J103,2)</f>
        <v>0</v>
      </c>
      <c r="L103" s="190">
        <v>21</v>
      </c>
      <c r="M103" s="190">
        <f>G103*(1+L103/100)</f>
        <v>1436.6813999999999</v>
      </c>
      <c r="N103" s="190">
        <v>8.0000000000000002E-3</v>
      </c>
      <c r="O103" s="190">
        <f>ROUND(E103*N103,2)</f>
        <v>0.15</v>
      </c>
      <c r="P103" s="190">
        <v>0</v>
      </c>
      <c r="Q103" s="190">
        <f>ROUND(E103*P103,2)</f>
        <v>0</v>
      </c>
      <c r="R103" s="190"/>
      <c r="S103" s="190"/>
      <c r="T103" s="191">
        <v>0</v>
      </c>
      <c r="U103" s="190">
        <f>ROUND(E103*T103,2)</f>
        <v>0</v>
      </c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 t="s">
        <v>220</v>
      </c>
      <c r="AF103" s="166"/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ht="22.5" outlineLevel="1" x14ac:dyDescent="0.2">
      <c r="A104" s="167"/>
      <c r="B104" s="177"/>
      <c r="C104" s="201" t="s">
        <v>221</v>
      </c>
      <c r="D104" s="180"/>
      <c r="E104" s="185"/>
      <c r="F104" s="190"/>
      <c r="G104" s="190"/>
      <c r="H104" s="190"/>
      <c r="I104" s="190"/>
      <c r="J104" s="190"/>
      <c r="K104" s="190"/>
      <c r="L104" s="190"/>
      <c r="M104" s="190"/>
      <c r="N104" s="190"/>
      <c r="O104" s="190"/>
      <c r="P104" s="190"/>
      <c r="Q104" s="190"/>
      <c r="R104" s="190"/>
      <c r="S104" s="190"/>
      <c r="T104" s="191"/>
      <c r="U104" s="190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 t="s">
        <v>124</v>
      </c>
      <c r="AF104" s="166">
        <v>0</v>
      </c>
      <c r="AG104" s="166"/>
      <c r="AH104" s="166"/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 x14ac:dyDescent="0.2">
      <c r="A105" s="167"/>
      <c r="B105" s="177"/>
      <c r="C105" s="201" t="s">
        <v>174</v>
      </c>
      <c r="D105" s="180"/>
      <c r="E105" s="185"/>
      <c r="F105" s="190"/>
      <c r="G105" s="190"/>
      <c r="H105" s="190"/>
      <c r="I105" s="190"/>
      <c r="J105" s="190"/>
      <c r="K105" s="190"/>
      <c r="L105" s="190"/>
      <c r="M105" s="190"/>
      <c r="N105" s="190"/>
      <c r="O105" s="190"/>
      <c r="P105" s="190"/>
      <c r="Q105" s="190"/>
      <c r="R105" s="190"/>
      <c r="S105" s="190"/>
      <c r="T105" s="191"/>
      <c r="U105" s="190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 t="s">
        <v>124</v>
      </c>
      <c r="AF105" s="166">
        <v>0</v>
      </c>
      <c r="AG105" s="166"/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ht="22.5" outlineLevel="1" x14ac:dyDescent="0.2">
      <c r="A106" s="167"/>
      <c r="B106" s="177"/>
      <c r="C106" s="201" t="s">
        <v>229</v>
      </c>
      <c r="D106" s="180"/>
      <c r="E106" s="185"/>
      <c r="F106" s="190"/>
      <c r="G106" s="190"/>
      <c r="H106" s="190"/>
      <c r="I106" s="190"/>
      <c r="J106" s="190"/>
      <c r="K106" s="190"/>
      <c r="L106" s="190"/>
      <c r="M106" s="190"/>
      <c r="N106" s="190"/>
      <c r="O106" s="190"/>
      <c r="P106" s="190"/>
      <c r="Q106" s="190"/>
      <c r="R106" s="190"/>
      <c r="S106" s="190"/>
      <c r="T106" s="191"/>
      <c r="U106" s="190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 t="s">
        <v>124</v>
      </c>
      <c r="AF106" s="166">
        <v>0</v>
      </c>
      <c r="AG106" s="166"/>
      <c r="AH106" s="166"/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ht="22.5" outlineLevel="1" x14ac:dyDescent="0.2">
      <c r="A107" s="167"/>
      <c r="B107" s="177"/>
      <c r="C107" s="201" t="s">
        <v>230</v>
      </c>
      <c r="D107" s="180"/>
      <c r="E107" s="185">
        <v>15</v>
      </c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P107" s="190"/>
      <c r="Q107" s="190"/>
      <c r="R107" s="190"/>
      <c r="S107" s="190"/>
      <c r="T107" s="191"/>
      <c r="U107" s="190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 t="s">
        <v>124</v>
      </c>
      <c r="AF107" s="166">
        <v>0</v>
      </c>
      <c r="AG107" s="166"/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ht="22.5" outlineLevel="1" x14ac:dyDescent="0.2">
      <c r="A108" s="167"/>
      <c r="B108" s="177"/>
      <c r="C108" s="201" t="s">
        <v>231</v>
      </c>
      <c r="D108" s="180"/>
      <c r="E108" s="185">
        <v>3.625</v>
      </c>
      <c r="F108" s="190"/>
      <c r="G108" s="190"/>
      <c r="H108" s="190"/>
      <c r="I108" s="190"/>
      <c r="J108" s="190"/>
      <c r="K108" s="190"/>
      <c r="L108" s="190"/>
      <c r="M108" s="190"/>
      <c r="N108" s="190"/>
      <c r="O108" s="190"/>
      <c r="P108" s="190"/>
      <c r="Q108" s="190"/>
      <c r="R108" s="190"/>
      <c r="S108" s="190"/>
      <c r="T108" s="191"/>
      <c r="U108" s="190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 t="s">
        <v>124</v>
      </c>
      <c r="AF108" s="166">
        <v>0</v>
      </c>
      <c r="AG108" s="166"/>
      <c r="AH108" s="166"/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 x14ac:dyDescent="0.2">
      <c r="A109" s="167"/>
      <c r="B109" s="177"/>
      <c r="C109" s="203" t="s">
        <v>178</v>
      </c>
      <c r="D109" s="182"/>
      <c r="E109" s="187">
        <v>18.625</v>
      </c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P109" s="190"/>
      <c r="Q109" s="190"/>
      <c r="R109" s="190"/>
      <c r="S109" s="190"/>
      <c r="T109" s="191"/>
      <c r="U109" s="190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 t="s">
        <v>124</v>
      </c>
      <c r="AF109" s="166">
        <v>1</v>
      </c>
      <c r="AG109" s="166"/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ht="22.5" outlineLevel="1" x14ac:dyDescent="0.2">
      <c r="A110" s="167">
        <v>21</v>
      </c>
      <c r="B110" s="177" t="s">
        <v>232</v>
      </c>
      <c r="C110" s="200" t="s">
        <v>233</v>
      </c>
      <c r="D110" s="179" t="s">
        <v>137</v>
      </c>
      <c r="E110" s="184">
        <v>0.34099000000000002</v>
      </c>
      <c r="F110" s="190">
        <v>1072.7</v>
      </c>
      <c r="G110" s="190">
        <v>365.78</v>
      </c>
      <c r="H110" s="190">
        <v>0</v>
      </c>
      <c r="I110" s="190">
        <f>ROUND(E110*H110,2)</f>
        <v>0</v>
      </c>
      <c r="J110" s="190">
        <v>1072.7</v>
      </c>
      <c r="K110" s="190">
        <f>ROUND(E110*J110,2)</f>
        <v>365.78</v>
      </c>
      <c r="L110" s="190">
        <v>21</v>
      </c>
      <c r="M110" s="190">
        <f>G110*(1+L110/100)</f>
        <v>442.59379999999993</v>
      </c>
      <c r="N110" s="190">
        <v>0</v>
      </c>
      <c r="O110" s="190">
        <f>ROUND(E110*N110,2)</f>
        <v>0</v>
      </c>
      <c r="P110" s="190">
        <v>0</v>
      </c>
      <c r="Q110" s="190">
        <f>ROUND(E110*P110,2)</f>
        <v>0</v>
      </c>
      <c r="R110" s="190"/>
      <c r="S110" s="190"/>
      <c r="T110" s="191">
        <v>0</v>
      </c>
      <c r="U110" s="190">
        <f>ROUND(E110*T110,2)</f>
        <v>0</v>
      </c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 t="s">
        <v>194</v>
      </c>
      <c r="AF110" s="166"/>
      <c r="AG110" s="166"/>
      <c r="AH110" s="166"/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outlineLevel="1" x14ac:dyDescent="0.2">
      <c r="A111" s="167"/>
      <c r="B111" s="177"/>
      <c r="C111" s="201" t="s">
        <v>195</v>
      </c>
      <c r="D111" s="180"/>
      <c r="E111" s="185"/>
      <c r="F111" s="190"/>
      <c r="G111" s="190"/>
      <c r="H111" s="190"/>
      <c r="I111" s="190"/>
      <c r="J111" s="190"/>
      <c r="K111" s="190"/>
      <c r="L111" s="190"/>
      <c r="M111" s="190"/>
      <c r="N111" s="190"/>
      <c r="O111" s="190"/>
      <c r="P111" s="190"/>
      <c r="Q111" s="190"/>
      <c r="R111" s="190"/>
      <c r="S111" s="190"/>
      <c r="T111" s="191"/>
      <c r="U111" s="190"/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 t="s">
        <v>124</v>
      </c>
      <c r="AF111" s="166">
        <v>0</v>
      </c>
      <c r="AG111" s="166"/>
      <c r="AH111" s="166"/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outlineLevel="1" x14ac:dyDescent="0.2">
      <c r="A112" s="167"/>
      <c r="B112" s="177"/>
      <c r="C112" s="201" t="s">
        <v>234</v>
      </c>
      <c r="D112" s="180"/>
      <c r="E112" s="185"/>
      <c r="F112" s="190"/>
      <c r="G112" s="190"/>
      <c r="H112" s="190"/>
      <c r="I112" s="190"/>
      <c r="J112" s="190"/>
      <c r="K112" s="190"/>
      <c r="L112" s="190"/>
      <c r="M112" s="190"/>
      <c r="N112" s="190"/>
      <c r="O112" s="190"/>
      <c r="P112" s="190"/>
      <c r="Q112" s="190"/>
      <c r="R112" s="190"/>
      <c r="S112" s="190"/>
      <c r="T112" s="191"/>
      <c r="U112" s="190"/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 t="s">
        <v>124</v>
      </c>
      <c r="AF112" s="166">
        <v>0</v>
      </c>
      <c r="AG112" s="166"/>
      <c r="AH112" s="166"/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outlineLevel="1" x14ac:dyDescent="0.2">
      <c r="A113" s="167"/>
      <c r="B113" s="177"/>
      <c r="C113" s="201" t="s">
        <v>235</v>
      </c>
      <c r="D113" s="180"/>
      <c r="E113" s="185">
        <v>0.34099000000000002</v>
      </c>
      <c r="F113" s="190"/>
      <c r="G113" s="190"/>
      <c r="H113" s="190"/>
      <c r="I113" s="190"/>
      <c r="J113" s="190"/>
      <c r="K113" s="190"/>
      <c r="L113" s="190"/>
      <c r="M113" s="190"/>
      <c r="N113" s="190"/>
      <c r="O113" s="190"/>
      <c r="P113" s="190"/>
      <c r="Q113" s="190"/>
      <c r="R113" s="190"/>
      <c r="S113" s="190"/>
      <c r="T113" s="191"/>
      <c r="U113" s="190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 t="s">
        <v>124</v>
      </c>
      <c r="AF113" s="166">
        <v>0</v>
      </c>
      <c r="AG113" s="166"/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x14ac:dyDescent="0.2">
      <c r="A114" s="173" t="s">
        <v>117</v>
      </c>
      <c r="B114" s="178" t="s">
        <v>88</v>
      </c>
      <c r="C114" s="202" t="s">
        <v>89</v>
      </c>
      <c r="D114" s="181"/>
      <c r="E114" s="186"/>
      <c r="F114" s="192"/>
      <c r="G114" s="192">
        <f>SUMIF(AE115:AE138,"&lt;&gt;NOR",G115:G138)</f>
        <v>-5211.88</v>
      </c>
      <c r="H114" s="192"/>
      <c r="I114" s="192">
        <f>SUM(I115:I138)</f>
        <v>0</v>
      </c>
      <c r="J114" s="192"/>
      <c r="K114" s="192">
        <f>SUM(K115:K138)</f>
        <v>-5211.88</v>
      </c>
      <c r="L114" s="192"/>
      <c r="M114" s="192">
        <f>SUM(M115:M138)</f>
        <v>-6306.3747999999996</v>
      </c>
      <c r="N114" s="192"/>
      <c r="O114" s="192">
        <f>SUM(O115:O138)</f>
        <v>-0.01</v>
      </c>
      <c r="P114" s="192"/>
      <c r="Q114" s="192">
        <f>SUM(Q115:Q138)</f>
        <v>0</v>
      </c>
      <c r="R114" s="192"/>
      <c r="S114" s="192"/>
      <c r="T114" s="193"/>
      <c r="U114" s="192">
        <f>SUM(U115:U138)</f>
        <v>0</v>
      </c>
      <c r="AE114" t="s">
        <v>118</v>
      </c>
    </row>
    <row r="115" spans="1:60" outlineLevel="1" x14ac:dyDescent="0.2">
      <c r="A115" s="167">
        <v>22</v>
      </c>
      <c r="B115" s="177" t="s">
        <v>236</v>
      </c>
      <c r="C115" s="200" t="s">
        <v>237</v>
      </c>
      <c r="D115" s="179" t="s">
        <v>146</v>
      </c>
      <c r="E115" s="184">
        <v>-29.721039999999999</v>
      </c>
      <c r="F115" s="190">
        <v>65.45</v>
      </c>
      <c r="G115" s="190">
        <v>-1945.24</v>
      </c>
      <c r="H115" s="190">
        <v>0</v>
      </c>
      <c r="I115" s="190">
        <f>ROUND(E115*H115,2)</f>
        <v>0</v>
      </c>
      <c r="J115" s="190">
        <v>65.45</v>
      </c>
      <c r="K115" s="190">
        <f>ROUND(E115*J115,2)</f>
        <v>-1945.24</v>
      </c>
      <c r="L115" s="190">
        <v>21</v>
      </c>
      <c r="M115" s="190">
        <f>G115*(1+L115/100)</f>
        <v>-2353.7404000000001</v>
      </c>
      <c r="N115" s="190">
        <v>1.0000000000000001E-5</v>
      </c>
      <c r="O115" s="190">
        <f>ROUND(E115*N115,2)</f>
        <v>0</v>
      </c>
      <c r="P115" s="190">
        <v>0</v>
      </c>
      <c r="Q115" s="190">
        <f>ROUND(E115*P115,2)</f>
        <v>0</v>
      </c>
      <c r="R115" s="190"/>
      <c r="S115" s="190"/>
      <c r="T115" s="191">
        <v>0</v>
      </c>
      <c r="U115" s="190">
        <f>ROUND(E115*T115,2)</f>
        <v>0</v>
      </c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 t="s">
        <v>200</v>
      </c>
      <c r="AF115" s="166"/>
      <c r="AG115" s="166"/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 x14ac:dyDescent="0.2">
      <c r="A116" s="167"/>
      <c r="B116" s="177"/>
      <c r="C116" s="201" t="s">
        <v>172</v>
      </c>
      <c r="D116" s="180"/>
      <c r="E116" s="185"/>
      <c r="F116" s="190"/>
      <c r="G116" s="190"/>
      <c r="H116" s="190"/>
      <c r="I116" s="190"/>
      <c r="J116" s="190"/>
      <c r="K116" s="190"/>
      <c r="L116" s="190"/>
      <c r="M116" s="190"/>
      <c r="N116" s="190"/>
      <c r="O116" s="190"/>
      <c r="P116" s="190"/>
      <c r="Q116" s="190"/>
      <c r="R116" s="190"/>
      <c r="S116" s="190"/>
      <c r="T116" s="191"/>
      <c r="U116" s="190"/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 t="s">
        <v>124</v>
      </c>
      <c r="AF116" s="166">
        <v>0</v>
      </c>
      <c r="AG116" s="166"/>
      <c r="AH116" s="166"/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 x14ac:dyDescent="0.2">
      <c r="A117" s="167"/>
      <c r="B117" s="177"/>
      <c r="C117" s="201" t="s">
        <v>238</v>
      </c>
      <c r="D117" s="180"/>
      <c r="E117" s="185"/>
      <c r="F117" s="190"/>
      <c r="G117" s="190"/>
      <c r="H117" s="190"/>
      <c r="I117" s="190"/>
      <c r="J117" s="190"/>
      <c r="K117" s="190"/>
      <c r="L117" s="190"/>
      <c r="M117" s="190"/>
      <c r="N117" s="190"/>
      <c r="O117" s="190"/>
      <c r="P117" s="190"/>
      <c r="Q117" s="190"/>
      <c r="R117" s="190"/>
      <c r="S117" s="190"/>
      <c r="T117" s="191"/>
      <c r="U117" s="190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 t="s">
        <v>124</v>
      </c>
      <c r="AF117" s="166">
        <v>0</v>
      </c>
      <c r="AG117" s="166"/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ht="22.5" outlineLevel="1" x14ac:dyDescent="0.2">
      <c r="A118" s="167"/>
      <c r="B118" s="177"/>
      <c r="C118" s="201" t="s">
        <v>239</v>
      </c>
      <c r="D118" s="180"/>
      <c r="E118" s="185"/>
      <c r="F118" s="190"/>
      <c r="G118" s="190"/>
      <c r="H118" s="190"/>
      <c r="I118" s="190"/>
      <c r="J118" s="190"/>
      <c r="K118" s="190"/>
      <c r="L118" s="190"/>
      <c r="M118" s="190"/>
      <c r="N118" s="190"/>
      <c r="O118" s="190"/>
      <c r="P118" s="190"/>
      <c r="Q118" s="190"/>
      <c r="R118" s="190"/>
      <c r="S118" s="190"/>
      <c r="T118" s="191"/>
      <c r="U118" s="190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 t="s">
        <v>124</v>
      </c>
      <c r="AF118" s="166">
        <v>0</v>
      </c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ht="22.5" outlineLevel="1" x14ac:dyDescent="0.2">
      <c r="A119" s="167"/>
      <c r="B119" s="177"/>
      <c r="C119" s="201" t="s">
        <v>240</v>
      </c>
      <c r="D119" s="180"/>
      <c r="E119" s="185">
        <v>-21.15</v>
      </c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1"/>
      <c r="U119" s="190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 t="s">
        <v>124</v>
      </c>
      <c r="AF119" s="166">
        <v>0</v>
      </c>
      <c r="AG119" s="166"/>
      <c r="AH119" s="166"/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 ht="22.5" outlineLevel="1" x14ac:dyDescent="0.2">
      <c r="A120" s="167"/>
      <c r="B120" s="177"/>
      <c r="C120" s="201" t="s">
        <v>241</v>
      </c>
      <c r="D120" s="180"/>
      <c r="E120" s="185">
        <v>-7.1557500000000003</v>
      </c>
      <c r="F120" s="190"/>
      <c r="G120" s="190"/>
      <c r="H120" s="190"/>
      <c r="I120" s="190"/>
      <c r="J120" s="190"/>
      <c r="K120" s="190"/>
      <c r="L120" s="190"/>
      <c r="M120" s="190"/>
      <c r="N120" s="190"/>
      <c r="O120" s="190"/>
      <c r="P120" s="190"/>
      <c r="Q120" s="190"/>
      <c r="R120" s="190"/>
      <c r="S120" s="190"/>
      <c r="T120" s="191"/>
      <c r="U120" s="190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 t="s">
        <v>124</v>
      </c>
      <c r="AF120" s="166">
        <v>0</v>
      </c>
      <c r="AG120" s="166"/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ht="22.5" outlineLevel="1" x14ac:dyDescent="0.2">
      <c r="A121" s="167"/>
      <c r="B121" s="177"/>
      <c r="C121" s="201" t="s">
        <v>242</v>
      </c>
      <c r="D121" s="180"/>
      <c r="E121" s="185">
        <v>-1.4152899999999999</v>
      </c>
      <c r="F121" s="190"/>
      <c r="G121" s="190"/>
      <c r="H121" s="190"/>
      <c r="I121" s="190"/>
      <c r="J121" s="190"/>
      <c r="K121" s="190"/>
      <c r="L121" s="190"/>
      <c r="M121" s="190"/>
      <c r="N121" s="190"/>
      <c r="O121" s="190"/>
      <c r="P121" s="190"/>
      <c r="Q121" s="190"/>
      <c r="R121" s="190"/>
      <c r="S121" s="190"/>
      <c r="T121" s="191"/>
      <c r="U121" s="190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 t="s">
        <v>124</v>
      </c>
      <c r="AF121" s="166">
        <v>0</v>
      </c>
      <c r="AG121" s="166"/>
      <c r="AH121" s="166"/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outlineLevel="1" x14ac:dyDescent="0.2">
      <c r="A122" s="167"/>
      <c r="B122" s="177"/>
      <c r="C122" s="203" t="s">
        <v>178</v>
      </c>
      <c r="D122" s="182"/>
      <c r="E122" s="187">
        <v>-29.721039999999999</v>
      </c>
      <c r="F122" s="190"/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0"/>
      <c r="R122" s="190"/>
      <c r="S122" s="190"/>
      <c r="T122" s="191"/>
      <c r="U122" s="190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 t="s">
        <v>124</v>
      </c>
      <c r="AF122" s="166">
        <v>1</v>
      </c>
      <c r="AG122" s="166"/>
      <c r="AH122" s="166"/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 x14ac:dyDescent="0.2">
      <c r="A123" s="167">
        <v>23</v>
      </c>
      <c r="B123" s="177" t="s">
        <v>243</v>
      </c>
      <c r="C123" s="200" t="s">
        <v>244</v>
      </c>
      <c r="D123" s="179" t="s">
        <v>146</v>
      </c>
      <c r="E123" s="184">
        <v>-29.721039999999999</v>
      </c>
      <c r="F123" s="190">
        <v>95.2</v>
      </c>
      <c r="G123" s="190">
        <v>-2829.44</v>
      </c>
      <c r="H123" s="190">
        <v>0</v>
      </c>
      <c r="I123" s="190">
        <f>ROUND(E123*H123,2)</f>
        <v>0</v>
      </c>
      <c r="J123" s="190">
        <v>95.2</v>
      </c>
      <c r="K123" s="190">
        <f>ROUND(E123*J123,2)</f>
        <v>-2829.44</v>
      </c>
      <c r="L123" s="190">
        <v>21</v>
      </c>
      <c r="M123" s="190">
        <f>G123*(1+L123/100)</f>
        <v>-3423.6223999999997</v>
      </c>
      <c r="N123" s="190">
        <v>2.0000000000000001E-4</v>
      </c>
      <c r="O123" s="190">
        <f>ROUND(E123*N123,2)</f>
        <v>-0.01</v>
      </c>
      <c r="P123" s="190">
        <v>0</v>
      </c>
      <c r="Q123" s="190">
        <f>ROUND(E123*P123,2)</f>
        <v>0</v>
      </c>
      <c r="R123" s="190"/>
      <c r="S123" s="190"/>
      <c r="T123" s="191">
        <v>0</v>
      </c>
      <c r="U123" s="190">
        <f>ROUND(E123*T123,2)</f>
        <v>0</v>
      </c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 t="s">
        <v>200</v>
      </c>
      <c r="AF123" s="166"/>
      <c r="AG123" s="166"/>
      <c r="AH123" s="166"/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outlineLevel="1" x14ac:dyDescent="0.2">
      <c r="A124" s="167"/>
      <c r="B124" s="177"/>
      <c r="C124" s="201" t="s">
        <v>172</v>
      </c>
      <c r="D124" s="180"/>
      <c r="E124" s="185"/>
      <c r="F124" s="190"/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0"/>
      <c r="R124" s="190"/>
      <c r="S124" s="190"/>
      <c r="T124" s="191"/>
      <c r="U124" s="190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 t="s">
        <v>124</v>
      </c>
      <c r="AF124" s="166">
        <v>0</v>
      </c>
      <c r="AG124" s="166"/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outlineLevel="1" x14ac:dyDescent="0.2">
      <c r="A125" s="167"/>
      <c r="B125" s="177"/>
      <c r="C125" s="201" t="s">
        <v>238</v>
      </c>
      <c r="D125" s="180"/>
      <c r="E125" s="185"/>
      <c r="F125" s="190"/>
      <c r="G125" s="190"/>
      <c r="H125" s="190"/>
      <c r="I125" s="190"/>
      <c r="J125" s="190"/>
      <c r="K125" s="190"/>
      <c r="L125" s="190"/>
      <c r="M125" s="190"/>
      <c r="N125" s="190"/>
      <c r="O125" s="190"/>
      <c r="P125" s="190"/>
      <c r="Q125" s="190"/>
      <c r="R125" s="190"/>
      <c r="S125" s="190"/>
      <c r="T125" s="191"/>
      <c r="U125" s="190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 t="s">
        <v>124</v>
      </c>
      <c r="AF125" s="166">
        <v>0</v>
      </c>
      <c r="AG125" s="166"/>
      <c r="AH125" s="166"/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ht="22.5" outlineLevel="1" x14ac:dyDescent="0.2">
      <c r="A126" s="167"/>
      <c r="B126" s="177"/>
      <c r="C126" s="201" t="s">
        <v>239</v>
      </c>
      <c r="D126" s="180"/>
      <c r="E126" s="185"/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P126" s="190"/>
      <c r="Q126" s="190"/>
      <c r="R126" s="190"/>
      <c r="S126" s="190"/>
      <c r="T126" s="191"/>
      <c r="U126" s="190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 t="s">
        <v>124</v>
      </c>
      <c r="AF126" s="166">
        <v>0</v>
      </c>
      <c r="AG126" s="166"/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ht="22.5" outlineLevel="1" x14ac:dyDescent="0.2">
      <c r="A127" s="167"/>
      <c r="B127" s="177"/>
      <c r="C127" s="201" t="s">
        <v>240</v>
      </c>
      <c r="D127" s="180"/>
      <c r="E127" s="185">
        <v>-21.15</v>
      </c>
      <c r="F127" s="190"/>
      <c r="G127" s="190"/>
      <c r="H127" s="190"/>
      <c r="I127" s="190"/>
      <c r="J127" s="190"/>
      <c r="K127" s="190"/>
      <c r="L127" s="190"/>
      <c r="M127" s="190"/>
      <c r="N127" s="190"/>
      <c r="O127" s="190"/>
      <c r="P127" s="190"/>
      <c r="Q127" s="190"/>
      <c r="R127" s="190"/>
      <c r="S127" s="190"/>
      <c r="T127" s="191"/>
      <c r="U127" s="190"/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 t="s">
        <v>124</v>
      </c>
      <c r="AF127" s="166">
        <v>0</v>
      </c>
      <c r="AG127" s="166"/>
      <c r="AH127" s="166"/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 ht="22.5" outlineLevel="1" x14ac:dyDescent="0.2">
      <c r="A128" s="167"/>
      <c r="B128" s="177"/>
      <c r="C128" s="201" t="s">
        <v>241</v>
      </c>
      <c r="D128" s="180"/>
      <c r="E128" s="185">
        <v>-7.1557500000000003</v>
      </c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P128" s="190"/>
      <c r="Q128" s="190"/>
      <c r="R128" s="190"/>
      <c r="S128" s="190"/>
      <c r="T128" s="191"/>
      <c r="U128" s="190"/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 t="s">
        <v>124</v>
      </c>
      <c r="AF128" s="166">
        <v>0</v>
      </c>
      <c r="AG128" s="166"/>
      <c r="AH128" s="166"/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 ht="22.5" outlineLevel="1" x14ac:dyDescent="0.2">
      <c r="A129" s="167"/>
      <c r="B129" s="177"/>
      <c r="C129" s="201" t="s">
        <v>242</v>
      </c>
      <c r="D129" s="180"/>
      <c r="E129" s="185">
        <v>-1.4152899999999999</v>
      </c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P129" s="190"/>
      <c r="Q129" s="190"/>
      <c r="R129" s="190"/>
      <c r="S129" s="190"/>
      <c r="T129" s="191"/>
      <c r="U129" s="190"/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 t="s">
        <v>124</v>
      </c>
      <c r="AF129" s="166">
        <v>0</v>
      </c>
      <c r="AG129" s="166"/>
      <c r="AH129" s="166"/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</row>
    <row r="130" spans="1:60" outlineLevel="1" x14ac:dyDescent="0.2">
      <c r="A130" s="167"/>
      <c r="B130" s="177"/>
      <c r="C130" s="203" t="s">
        <v>178</v>
      </c>
      <c r="D130" s="182"/>
      <c r="E130" s="187">
        <v>-29.721039999999999</v>
      </c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P130" s="190"/>
      <c r="Q130" s="190"/>
      <c r="R130" s="190"/>
      <c r="S130" s="190"/>
      <c r="T130" s="191"/>
      <c r="U130" s="190"/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 t="s">
        <v>124</v>
      </c>
      <c r="AF130" s="166">
        <v>1</v>
      </c>
      <c r="AG130" s="166"/>
      <c r="AH130" s="166"/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 outlineLevel="1" x14ac:dyDescent="0.2">
      <c r="A131" s="167">
        <v>24</v>
      </c>
      <c r="B131" s="177" t="s">
        <v>245</v>
      </c>
      <c r="C131" s="200" t="s">
        <v>246</v>
      </c>
      <c r="D131" s="179" t="s">
        <v>146</v>
      </c>
      <c r="E131" s="184">
        <v>-29.721039999999999</v>
      </c>
      <c r="F131" s="190">
        <v>14.71</v>
      </c>
      <c r="G131" s="190">
        <v>-437.2</v>
      </c>
      <c r="H131" s="190">
        <v>0</v>
      </c>
      <c r="I131" s="190">
        <f>ROUND(E131*H131,2)</f>
        <v>0</v>
      </c>
      <c r="J131" s="190">
        <v>14.71</v>
      </c>
      <c r="K131" s="190">
        <f>ROUND(E131*J131,2)</f>
        <v>-437.2</v>
      </c>
      <c r="L131" s="190">
        <v>21</v>
      </c>
      <c r="M131" s="190">
        <f>G131*(1+L131/100)</f>
        <v>-529.01199999999994</v>
      </c>
      <c r="N131" s="190">
        <v>5.0000000000000002E-5</v>
      </c>
      <c r="O131" s="190">
        <f>ROUND(E131*N131,2)</f>
        <v>0</v>
      </c>
      <c r="P131" s="190">
        <v>0</v>
      </c>
      <c r="Q131" s="190">
        <f>ROUND(E131*P131,2)</f>
        <v>0</v>
      </c>
      <c r="R131" s="190"/>
      <c r="S131" s="190"/>
      <c r="T131" s="191">
        <v>0</v>
      </c>
      <c r="U131" s="190">
        <f>ROUND(E131*T131,2)</f>
        <v>0</v>
      </c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 t="s">
        <v>200</v>
      </c>
      <c r="AF131" s="166"/>
      <c r="AG131" s="166"/>
      <c r="AH131" s="166"/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outlineLevel="1" x14ac:dyDescent="0.2">
      <c r="A132" s="167"/>
      <c r="B132" s="177"/>
      <c r="C132" s="201" t="s">
        <v>172</v>
      </c>
      <c r="D132" s="180"/>
      <c r="E132" s="185"/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1"/>
      <c r="U132" s="190"/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 t="s">
        <v>124</v>
      </c>
      <c r="AF132" s="166">
        <v>0</v>
      </c>
      <c r="AG132" s="166"/>
      <c r="AH132" s="166"/>
      <c r="AI132" s="166"/>
      <c r="AJ132" s="166"/>
      <c r="AK132" s="166"/>
      <c r="AL132" s="166"/>
      <c r="AM132" s="166"/>
      <c r="AN132" s="166"/>
      <c r="AO132" s="166"/>
      <c r="AP132" s="166"/>
      <c r="AQ132" s="166"/>
      <c r="AR132" s="166"/>
      <c r="AS132" s="166"/>
      <c r="AT132" s="166"/>
      <c r="AU132" s="166"/>
      <c r="AV132" s="166"/>
      <c r="AW132" s="166"/>
      <c r="AX132" s="166"/>
      <c r="AY132" s="166"/>
      <c r="AZ132" s="166"/>
      <c r="BA132" s="166"/>
      <c r="BB132" s="166"/>
      <c r="BC132" s="166"/>
      <c r="BD132" s="166"/>
      <c r="BE132" s="166"/>
      <c r="BF132" s="166"/>
      <c r="BG132" s="166"/>
      <c r="BH132" s="166"/>
    </row>
    <row r="133" spans="1:60" outlineLevel="1" x14ac:dyDescent="0.2">
      <c r="A133" s="167"/>
      <c r="B133" s="177"/>
      <c r="C133" s="201" t="s">
        <v>238</v>
      </c>
      <c r="D133" s="180"/>
      <c r="E133" s="185"/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P133" s="190"/>
      <c r="Q133" s="190"/>
      <c r="R133" s="190"/>
      <c r="S133" s="190"/>
      <c r="T133" s="191"/>
      <c r="U133" s="190"/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 t="s">
        <v>124</v>
      </c>
      <c r="AF133" s="166">
        <v>0</v>
      </c>
      <c r="AG133" s="166"/>
      <c r="AH133" s="166"/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ht="22.5" outlineLevel="1" x14ac:dyDescent="0.2">
      <c r="A134" s="167"/>
      <c r="B134" s="177"/>
      <c r="C134" s="201" t="s">
        <v>204</v>
      </c>
      <c r="D134" s="180"/>
      <c r="E134" s="185"/>
      <c r="F134" s="190"/>
      <c r="G134" s="190"/>
      <c r="H134" s="190"/>
      <c r="I134" s="190"/>
      <c r="J134" s="190"/>
      <c r="K134" s="190"/>
      <c r="L134" s="190"/>
      <c r="M134" s="190"/>
      <c r="N134" s="190"/>
      <c r="O134" s="190"/>
      <c r="P134" s="190"/>
      <c r="Q134" s="190"/>
      <c r="R134" s="190"/>
      <c r="S134" s="190"/>
      <c r="T134" s="191"/>
      <c r="U134" s="190"/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 t="s">
        <v>124</v>
      </c>
      <c r="AF134" s="166">
        <v>0</v>
      </c>
      <c r="AG134" s="166"/>
      <c r="AH134" s="166"/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ht="22.5" outlineLevel="1" x14ac:dyDescent="0.2">
      <c r="A135" s="167"/>
      <c r="B135" s="177"/>
      <c r="C135" s="201" t="s">
        <v>240</v>
      </c>
      <c r="D135" s="180"/>
      <c r="E135" s="185">
        <v>-21.15</v>
      </c>
      <c r="F135" s="190"/>
      <c r="G135" s="190"/>
      <c r="H135" s="190"/>
      <c r="I135" s="190"/>
      <c r="J135" s="190"/>
      <c r="K135" s="190"/>
      <c r="L135" s="190"/>
      <c r="M135" s="190"/>
      <c r="N135" s="190"/>
      <c r="O135" s="190"/>
      <c r="P135" s="190"/>
      <c r="Q135" s="190"/>
      <c r="R135" s="190"/>
      <c r="S135" s="190"/>
      <c r="T135" s="191"/>
      <c r="U135" s="190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 t="s">
        <v>124</v>
      </c>
      <c r="AF135" s="166">
        <v>0</v>
      </c>
      <c r="AG135" s="166"/>
      <c r="AH135" s="166"/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ht="22.5" outlineLevel="1" x14ac:dyDescent="0.2">
      <c r="A136" s="167"/>
      <c r="B136" s="177"/>
      <c r="C136" s="201" t="s">
        <v>241</v>
      </c>
      <c r="D136" s="180"/>
      <c r="E136" s="185">
        <v>-7.1557500000000003</v>
      </c>
      <c r="F136" s="190"/>
      <c r="G136" s="190"/>
      <c r="H136" s="190"/>
      <c r="I136" s="190"/>
      <c r="J136" s="190"/>
      <c r="K136" s="190"/>
      <c r="L136" s="190"/>
      <c r="M136" s="190"/>
      <c r="N136" s="190"/>
      <c r="O136" s="190"/>
      <c r="P136" s="190"/>
      <c r="Q136" s="190"/>
      <c r="R136" s="190"/>
      <c r="S136" s="190"/>
      <c r="T136" s="191"/>
      <c r="U136" s="190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 t="s">
        <v>124</v>
      </c>
      <c r="AF136" s="166">
        <v>0</v>
      </c>
      <c r="AG136" s="166"/>
      <c r="AH136" s="166"/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ht="22.5" outlineLevel="1" x14ac:dyDescent="0.2">
      <c r="A137" s="167"/>
      <c r="B137" s="177"/>
      <c r="C137" s="201" t="s">
        <v>247</v>
      </c>
      <c r="D137" s="180"/>
      <c r="E137" s="185">
        <v>-1.4152899999999999</v>
      </c>
      <c r="F137" s="190"/>
      <c r="G137" s="190"/>
      <c r="H137" s="190"/>
      <c r="I137" s="190"/>
      <c r="J137" s="190"/>
      <c r="K137" s="190"/>
      <c r="L137" s="190"/>
      <c r="M137" s="190"/>
      <c r="N137" s="190"/>
      <c r="O137" s="190"/>
      <c r="P137" s="190"/>
      <c r="Q137" s="190"/>
      <c r="R137" s="190"/>
      <c r="S137" s="190"/>
      <c r="T137" s="191"/>
      <c r="U137" s="190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 t="s">
        <v>124</v>
      </c>
      <c r="AF137" s="166">
        <v>0</v>
      </c>
      <c r="AG137" s="166"/>
      <c r="AH137" s="166"/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 outlineLevel="1" x14ac:dyDescent="0.2">
      <c r="A138" s="167"/>
      <c r="B138" s="177"/>
      <c r="C138" s="203" t="s">
        <v>178</v>
      </c>
      <c r="D138" s="182"/>
      <c r="E138" s="187">
        <v>-29.721039999999999</v>
      </c>
      <c r="F138" s="190"/>
      <c r="G138" s="190"/>
      <c r="H138" s="190"/>
      <c r="I138" s="190"/>
      <c r="J138" s="190"/>
      <c r="K138" s="190"/>
      <c r="L138" s="190"/>
      <c r="M138" s="190"/>
      <c r="N138" s="190"/>
      <c r="O138" s="190"/>
      <c r="P138" s="190"/>
      <c r="Q138" s="190"/>
      <c r="R138" s="190"/>
      <c r="S138" s="190"/>
      <c r="T138" s="191"/>
      <c r="U138" s="190"/>
      <c r="V138" s="166"/>
      <c r="W138" s="166"/>
      <c r="X138" s="166"/>
      <c r="Y138" s="166"/>
      <c r="Z138" s="166"/>
      <c r="AA138" s="166"/>
      <c r="AB138" s="166"/>
      <c r="AC138" s="166"/>
      <c r="AD138" s="166"/>
      <c r="AE138" s="166" t="s">
        <v>124</v>
      </c>
      <c r="AF138" s="166">
        <v>1</v>
      </c>
      <c r="AG138" s="166"/>
      <c r="AH138" s="166"/>
      <c r="AI138" s="166"/>
      <c r="AJ138" s="166"/>
      <c r="AK138" s="166"/>
      <c r="AL138" s="166"/>
      <c r="AM138" s="166"/>
      <c r="AN138" s="166"/>
      <c r="AO138" s="166"/>
      <c r="AP138" s="166"/>
      <c r="AQ138" s="166"/>
      <c r="AR138" s="166"/>
      <c r="AS138" s="166"/>
      <c r="AT138" s="166"/>
      <c r="AU138" s="166"/>
      <c r="AV138" s="166"/>
      <c r="AW138" s="166"/>
      <c r="AX138" s="166"/>
      <c r="AY138" s="166"/>
      <c r="AZ138" s="166"/>
      <c r="BA138" s="166"/>
      <c r="BB138" s="166"/>
      <c r="BC138" s="166"/>
      <c r="BD138" s="166"/>
      <c r="BE138" s="166"/>
      <c r="BF138" s="166"/>
      <c r="BG138" s="166"/>
      <c r="BH138" s="166"/>
    </row>
    <row r="139" spans="1:60" x14ac:dyDescent="0.2">
      <c r="A139" s="173" t="s">
        <v>117</v>
      </c>
      <c r="B139" s="178" t="s">
        <v>90</v>
      </c>
      <c r="C139" s="202" t="s">
        <v>91</v>
      </c>
      <c r="D139" s="181"/>
      <c r="E139" s="186"/>
      <c r="F139" s="192"/>
      <c r="G139" s="192">
        <f>SUMIF(AE140:AE167,"&lt;&gt;NOR",G140:G167)</f>
        <v>24571.660000000003</v>
      </c>
      <c r="H139" s="192"/>
      <c r="I139" s="192">
        <f>SUM(I140:I167)</f>
        <v>0</v>
      </c>
      <c r="J139" s="192"/>
      <c r="K139" s="192">
        <f>SUM(K140:K167)</f>
        <v>24571.660000000003</v>
      </c>
      <c r="L139" s="192"/>
      <c r="M139" s="192">
        <f>SUM(M140:M167)</f>
        <v>29731.708599999998</v>
      </c>
      <c r="N139" s="192"/>
      <c r="O139" s="192">
        <f>SUM(O140:O167)</f>
        <v>0</v>
      </c>
      <c r="P139" s="192"/>
      <c r="Q139" s="192">
        <f>SUM(Q140:Q167)</f>
        <v>0</v>
      </c>
      <c r="R139" s="192"/>
      <c r="S139" s="192"/>
      <c r="T139" s="193"/>
      <c r="U139" s="192">
        <f>SUM(U140:U167)</f>
        <v>0</v>
      </c>
      <c r="AE139" t="s">
        <v>118</v>
      </c>
    </row>
    <row r="140" spans="1:60" outlineLevel="1" x14ac:dyDescent="0.2">
      <c r="A140" s="167">
        <v>25</v>
      </c>
      <c r="B140" s="177" t="s">
        <v>248</v>
      </c>
      <c r="C140" s="200" t="s">
        <v>249</v>
      </c>
      <c r="D140" s="179" t="s">
        <v>137</v>
      </c>
      <c r="E140" s="184">
        <v>30.3354</v>
      </c>
      <c r="F140" s="190">
        <v>160</v>
      </c>
      <c r="G140" s="190">
        <v>4853.66</v>
      </c>
      <c r="H140" s="190">
        <v>0</v>
      </c>
      <c r="I140" s="190">
        <f>ROUND(E140*H140,2)</f>
        <v>0</v>
      </c>
      <c r="J140" s="190">
        <v>160</v>
      </c>
      <c r="K140" s="190">
        <f>ROUND(E140*J140,2)</f>
        <v>4853.66</v>
      </c>
      <c r="L140" s="190">
        <v>21</v>
      </c>
      <c r="M140" s="190">
        <f>G140*(1+L140/100)</f>
        <v>5872.9285999999993</v>
      </c>
      <c r="N140" s="190">
        <v>0</v>
      </c>
      <c r="O140" s="190">
        <f>ROUND(E140*N140,2)</f>
        <v>0</v>
      </c>
      <c r="P140" s="190">
        <v>0</v>
      </c>
      <c r="Q140" s="190">
        <f>ROUND(E140*P140,2)</f>
        <v>0</v>
      </c>
      <c r="R140" s="190"/>
      <c r="S140" s="190"/>
      <c r="T140" s="191">
        <v>0</v>
      </c>
      <c r="U140" s="190">
        <f>ROUND(E140*T140,2)</f>
        <v>0</v>
      </c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 t="s">
        <v>250</v>
      </c>
      <c r="AF140" s="166"/>
      <c r="AG140" s="166"/>
      <c r="AH140" s="166"/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ht="22.5" outlineLevel="1" x14ac:dyDescent="0.2">
      <c r="A141" s="167"/>
      <c r="B141" s="177"/>
      <c r="C141" s="201" t="s">
        <v>251</v>
      </c>
      <c r="D141" s="180"/>
      <c r="E141" s="185"/>
      <c r="F141" s="190"/>
      <c r="G141" s="190"/>
      <c r="H141" s="190"/>
      <c r="I141" s="190"/>
      <c r="J141" s="190"/>
      <c r="K141" s="190"/>
      <c r="L141" s="190"/>
      <c r="M141" s="190"/>
      <c r="N141" s="190"/>
      <c r="O141" s="190"/>
      <c r="P141" s="190"/>
      <c r="Q141" s="190"/>
      <c r="R141" s="190"/>
      <c r="S141" s="190"/>
      <c r="T141" s="191"/>
      <c r="U141" s="190"/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 t="s">
        <v>124</v>
      </c>
      <c r="AF141" s="166">
        <v>0</v>
      </c>
      <c r="AG141" s="166"/>
      <c r="AH141" s="166"/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 outlineLevel="1" x14ac:dyDescent="0.2">
      <c r="A142" s="167"/>
      <c r="B142" s="177"/>
      <c r="C142" s="201" t="s">
        <v>252</v>
      </c>
      <c r="D142" s="180"/>
      <c r="E142" s="185"/>
      <c r="F142" s="190"/>
      <c r="G142" s="190"/>
      <c r="H142" s="190"/>
      <c r="I142" s="190"/>
      <c r="J142" s="190"/>
      <c r="K142" s="190"/>
      <c r="L142" s="190"/>
      <c r="M142" s="190"/>
      <c r="N142" s="190"/>
      <c r="O142" s="190"/>
      <c r="P142" s="190"/>
      <c r="Q142" s="190"/>
      <c r="R142" s="190"/>
      <c r="S142" s="190"/>
      <c r="T142" s="191"/>
      <c r="U142" s="190"/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 t="s">
        <v>124</v>
      </c>
      <c r="AF142" s="166">
        <v>0</v>
      </c>
      <c r="AG142" s="166"/>
      <c r="AH142" s="166"/>
      <c r="AI142" s="166"/>
      <c r="AJ142" s="166"/>
      <c r="AK142" s="166"/>
      <c r="AL142" s="166"/>
      <c r="AM142" s="166"/>
      <c r="AN142" s="166"/>
      <c r="AO142" s="166"/>
      <c r="AP142" s="166"/>
      <c r="AQ142" s="166"/>
      <c r="AR142" s="166"/>
      <c r="AS142" s="166"/>
      <c r="AT142" s="166"/>
      <c r="AU142" s="166"/>
      <c r="AV142" s="166"/>
      <c r="AW142" s="166"/>
      <c r="AX142" s="166"/>
      <c r="AY142" s="166"/>
      <c r="AZ142" s="166"/>
      <c r="BA142" s="166"/>
      <c r="BB142" s="166"/>
      <c r="BC142" s="166"/>
      <c r="BD142" s="166"/>
      <c r="BE142" s="166"/>
      <c r="BF142" s="166"/>
      <c r="BG142" s="166"/>
      <c r="BH142" s="166"/>
    </row>
    <row r="143" spans="1:60" outlineLevel="1" x14ac:dyDescent="0.2">
      <c r="A143" s="167"/>
      <c r="B143" s="177"/>
      <c r="C143" s="201" t="s">
        <v>253</v>
      </c>
      <c r="D143" s="180"/>
      <c r="E143" s="185">
        <v>30.3354</v>
      </c>
      <c r="F143" s="190"/>
      <c r="G143" s="190"/>
      <c r="H143" s="190"/>
      <c r="I143" s="190"/>
      <c r="J143" s="190"/>
      <c r="K143" s="190"/>
      <c r="L143" s="190"/>
      <c r="M143" s="190"/>
      <c r="N143" s="190"/>
      <c r="O143" s="190"/>
      <c r="P143" s="190"/>
      <c r="Q143" s="190"/>
      <c r="R143" s="190"/>
      <c r="S143" s="190"/>
      <c r="T143" s="191"/>
      <c r="U143" s="190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 t="s">
        <v>124</v>
      </c>
      <c r="AF143" s="166">
        <v>0</v>
      </c>
      <c r="AG143" s="166"/>
      <c r="AH143" s="166"/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outlineLevel="1" x14ac:dyDescent="0.2">
      <c r="A144" s="167">
        <v>26</v>
      </c>
      <c r="B144" s="177" t="s">
        <v>254</v>
      </c>
      <c r="C144" s="200" t="s">
        <v>255</v>
      </c>
      <c r="D144" s="179" t="s">
        <v>137</v>
      </c>
      <c r="E144" s="184">
        <v>30.3354</v>
      </c>
      <c r="F144" s="190">
        <v>95</v>
      </c>
      <c r="G144" s="190">
        <v>2881.86</v>
      </c>
      <c r="H144" s="190">
        <v>0</v>
      </c>
      <c r="I144" s="190">
        <f>ROUND(E144*H144,2)</f>
        <v>0</v>
      </c>
      <c r="J144" s="190">
        <v>95</v>
      </c>
      <c r="K144" s="190">
        <f>ROUND(E144*J144,2)</f>
        <v>2881.86</v>
      </c>
      <c r="L144" s="190">
        <v>21</v>
      </c>
      <c r="M144" s="190">
        <f>G144*(1+L144/100)</f>
        <v>3487.0506</v>
      </c>
      <c r="N144" s="190">
        <v>0</v>
      </c>
      <c r="O144" s="190">
        <f>ROUND(E144*N144,2)</f>
        <v>0</v>
      </c>
      <c r="P144" s="190">
        <v>0</v>
      </c>
      <c r="Q144" s="190">
        <f>ROUND(E144*P144,2)</f>
        <v>0</v>
      </c>
      <c r="R144" s="190"/>
      <c r="S144" s="190"/>
      <c r="T144" s="191">
        <v>0</v>
      </c>
      <c r="U144" s="190">
        <f>ROUND(E144*T144,2)</f>
        <v>0</v>
      </c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 t="s">
        <v>250</v>
      </c>
      <c r="AF144" s="166"/>
      <c r="AG144" s="166"/>
      <c r="AH144" s="166"/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 ht="22.5" outlineLevel="1" x14ac:dyDescent="0.2">
      <c r="A145" s="167"/>
      <c r="B145" s="177"/>
      <c r="C145" s="201" t="s">
        <v>251</v>
      </c>
      <c r="D145" s="180"/>
      <c r="E145" s="185"/>
      <c r="F145" s="190"/>
      <c r="G145" s="190"/>
      <c r="H145" s="190"/>
      <c r="I145" s="190"/>
      <c r="J145" s="190"/>
      <c r="K145" s="190"/>
      <c r="L145" s="190"/>
      <c r="M145" s="190"/>
      <c r="N145" s="190"/>
      <c r="O145" s="190"/>
      <c r="P145" s="190"/>
      <c r="Q145" s="190"/>
      <c r="R145" s="190"/>
      <c r="S145" s="190"/>
      <c r="T145" s="191"/>
      <c r="U145" s="190"/>
      <c r="V145" s="166"/>
      <c r="W145" s="166"/>
      <c r="X145" s="166"/>
      <c r="Y145" s="166"/>
      <c r="Z145" s="166"/>
      <c r="AA145" s="166"/>
      <c r="AB145" s="166"/>
      <c r="AC145" s="166"/>
      <c r="AD145" s="166"/>
      <c r="AE145" s="166" t="s">
        <v>124</v>
      </c>
      <c r="AF145" s="166">
        <v>0</v>
      </c>
      <c r="AG145" s="166"/>
      <c r="AH145" s="166"/>
      <c r="AI145" s="166"/>
      <c r="AJ145" s="166"/>
      <c r="AK145" s="166"/>
      <c r="AL145" s="166"/>
      <c r="AM145" s="166"/>
      <c r="AN145" s="166"/>
      <c r="AO145" s="166"/>
      <c r="AP145" s="166"/>
      <c r="AQ145" s="166"/>
      <c r="AR145" s="166"/>
      <c r="AS145" s="166"/>
      <c r="AT145" s="166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166"/>
      <c r="BF145" s="166"/>
      <c r="BG145" s="166"/>
      <c r="BH145" s="166"/>
    </row>
    <row r="146" spans="1:60" outlineLevel="1" x14ac:dyDescent="0.2">
      <c r="A146" s="167"/>
      <c r="B146" s="177"/>
      <c r="C146" s="201" t="s">
        <v>252</v>
      </c>
      <c r="D146" s="180"/>
      <c r="E146" s="185"/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P146" s="190"/>
      <c r="Q146" s="190"/>
      <c r="R146" s="190"/>
      <c r="S146" s="190"/>
      <c r="T146" s="191"/>
      <c r="U146" s="190"/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 t="s">
        <v>124</v>
      </c>
      <c r="AF146" s="166">
        <v>0</v>
      </c>
      <c r="AG146" s="166"/>
      <c r="AH146" s="166"/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outlineLevel="1" x14ac:dyDescent="0.2">
      <c r="A147" s="167"/>
      <c r="B147" s="177"/>
      <c r="C147" s="201" t="s">
        <v>253</v>
      </c>
      <c r="D147" s="180"/>
      <c r="E147" s="185">
        <v>30.3354</v>
      </c>
      <c r="F147" s="190"/>
      <c r="G147" s="190"/>
      <c r="H147" s="190"/>
      <c r="I147" s="190"/>
      <c r="J147" s="190"/>
      <c r="K147" s="190"/>
      <c r="L147" s="190"/>
      <c r="M147" s="190"/>
      <c r="N147" s="190"/>
      <c r="O147" s="190"/>
      <c r="P147" s="190"/>
      <c r="Q147" s="190"/>
      <c r="R147" s="190"/>
      <c r="S147" s="190"/>
      <c r="T147" s="191"/>
      <c r="U147" s="190"/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 t="s">
        <v>124</v>
      </c>
      <c r="AF147" s="166">
        <v>0</v>
      </c>
      <c r="AG147" s="166"/>
      <c r="AH147" s="166"/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</row>
    <row r="148" spans="1:60" outlineLevel="1" x14ac:dyDescent="0.2">
      <c r="A148" s="167">
        <v>27</v>
      </c>
      <c r="B148" s="177" t="s">
        <v>256</v>
      </c>
      <c r="C148" s="200" t="s">
        <v>257</v>
      </c>
      <c r="D148" s="179" t="s">
        <v>137</v>
      </c>
      <c r="E148" s="184">
        <v>30.3354</v>
      </c>
      <c r="F148" s="190">
        <v>180</v>
      </c>
      <c r="G148" s="190">
        <v>5460.37</v>
      </c>
      <c r="H148" s="190">
        <v>0</v>
      </c>
      <c r="I148" s="190">
        <f>ROUND(E148*H148,2)</f>
        <v>0</v>
      </c>
      <c r="J148" s="190">
        <v>180</v>
      </c>
      <c r="K148" s="190">
        <f>ROUND(E148*J148,2)</f>
        <v>5460.37</v>
      </c>
      <c r="L148" s="190">
        <v>21</v>
      </c>
      <c r="M148" s="190">
        <f>G148*(1+L148/100)</f>
        <v>6607.0477000000001</v>
      </c>
      <c r="N148" s="190">
        <v>0</v>
      </c>
      <c r="O148" s="190">
        <f>ROUND(E148*N148,2)</f>
        <v>0</v>
      </c>
      <c r="P148" s="190">
        <v>0</v>
      </c>
      <c r="Q148" s="190">
        <f>ROUND(E148*P148,2)</f>
        <v>0</v>
      </c>
      <c r="R148" s="190"/>
      <c r="S148" s="190"/>
      <c r="T148" s="191">
        <v>0</v>
      </c>
      <c r="U148" s="190">
        <f>ROUND(E148*T148,2)</f>
        <v>0</v>
      </c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 t="s">
        <v>250</v>
      </c>
      <c r="AF148" s="166"/>
      <c r="AG148" s="166"/>
      <c r="AH148" s="166"/>
      <c r="AI148" s="166"/>
      <c r="AJ148" s="166"/>
      <c r="AK148" s="166"/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</row>
    <row r="149" spans="1:60" ht="22.5" outlineLevel="1" x14ac:dyDescent="0.2">
      <c r="A149" s="167"/>
      <c r="B149" s="177"/>
      <c r="C149" s="201" t="s">
        <v>251</v>
      </c>
      <c r="D149" s="180"/>
      <c r="E149" s="185"/>
      <c r="F149" s="190"/>
      <c r="G149" s="190"/>
      <c r="H149" s="190"/>
      <c r="I149" s="190"/>
      <c r="J149" s="190"/>
      <c r="K149" s="190"/>
      <c r="L149" s="190"/>
      <c r="M149" s="190"/>
      <c r="N149" s="190"/>
      <c r="O149" s="190"/>
      <c r="P149" s="190"/>
      <c r="Q149" s="190"/>
      <c r="R149" s="190"/>
      <c r="S149" s="190"/>
      <c r="T149" s="191"/>
      <c r="U149" s="190"/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 t="s">
        <v>124</v>
      </c>
      <c r="AF149" s="166">
        <v>0</v>
      </c>
      <c r="AG149" s="166"/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outlineLevel="1" x14ac:dyDescent="0.2">
      <c r="A150" s="167"/>
      <c r="B150" s="177"/>
      <c r="C150" s="201" t="s">
        <v>252</v>
      </c>
      <c r="D150" s="180"/>
      <c r="E150" s="185"/>
      <c r="F150" s="190"/>
      <c r="G150" s="190"/>
      <c r="H150" s="190"/>
      <c r="I150" s="190"/>
      <c r="J150" s="190"/>
      <c r="K150" s="190"/>
      <c r="L150" s="190"/>
      <c r="M150" s="190"/>
      <c r="N150" s="190"/>
      <c r="O150" s="190"/>
      <c r="P150" s="190"/>
      <c r="Q150" s="190"/>
      <c r="R150" s="190"/>
      <c r="S150" s="190"/>
      <c r="T150" s="191"/>
      <c r="U150" s="190"/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 t="s">
        <v>124</v>
      </c>
      <c r="AF150" s="166">
        <v>0</v>
      </c>
      <c r="AG150" s="166"/>
      <c r="AH150" s="166"/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</row>
    <row r="151" spans="1:60" outlineLevel="1" x14ac:dyDescent="0.2">
      <c r="A151" s="167"/>
      <c r="B151" s="177"/>
      <c r="C151" s="201" t="s">
        <v>253</v>
      </c>
      <c r="D151" s="180"/>
      <c r="E151" s="185">
        <v>30.3354</v>
      </c>
      <c r="F151" s="190"/>
      <c r="G151" s="190"/>
      <c r="H151" s="190"/>
      <c r="I151" s="190"/>
      <c r="J151" s="190"/>
      <c r="K151" s="190"/>
      <c r="L151" s="190"/>
      <c r="M151" s="190"/>
      <c r="N151" s="190"/>
      <c r="O151" s="190"/>
      <c r="P151" s="190"/>
      <c r="Q151" s="190"/>
      <c r="R151" s="190"/>
      <c r="S151" s="190"/>
      <c r="T151" s="191"/>
      <c r="U151" s="190"/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 t="s">
        <v>124</v>
      </c>
      <c r="AF151" s="166">
        <v>0</v>
      </c>
      <c r="AG151" s="166"/>
      <c r="AH151" s="166"/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outlineLevel="1" x14ac:dyDescent="0.2">
      <c r="A152" s="167">
        <v>28</v>
      </c>
      <c r="B152" s="177" t="s">
        <v>258</v>
      </c>
      <c r="C152" s="200" t="s">
        <v>259</v>
      </c>
      <c r="D152" s="179" t="s">
        <v>137</v>
      </c>
      <c r="E152" s="184">
        <v>30.3354</v>
      </c>
      <c r="F152" s="190">
        <v>12</v>
      </c>
      <c r="G152" s="190">
        <v>364.02</v>
      </c>
      <c r="H152" s="190">
        <v>0</v>
      </c>
      <c r="I152" s="190">
        <f>ROUND(E152*H152,2)</f>
        <v>0</v>
      </c>
      <c r="J152" s="190">
        <v>12</v>
      </c>
      <c r="K152" s="190">
        <f>ROUND(E152*J152,2)</f>
        <v>364.02</v>
      </c>
      <c r="L152" s="190">
        <v>21</v>
      </c>
      <c r="M152" s="190">
        <f>G152*(1+L152/100)</f>
        <v>440.46419999999995</v>
      </c>
      <c r="N152" s="190">
        <v>0</v>
      </c>
      <c r="O152" s="190">
        <f>ROUND(E152*N152,2)</f>
        <v>0</v>
      </c>
      <c r="P152" s="190">
        <v>0</v>
      </c>
      <c r="Q152" s="190">
        <f>ROUND(E152*P152,2)</f>
        <v>0</v>
      </c>
      <c r="R152" s="190"/>
      <c r="S152" s="190"/>
      <c r="T152" s="191">
        <v>0</v>
      </c>
      <c r="U152" s="190">
        <f>ROUND(E152*T152,2)</f>
        <v>0</v>
      </c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 t="s">
        <v>250</v>
      </c>
      <c r="AF152" s="166"/>
      <c r="AG152" s="166"/>
      <c r="AH152" s="166"/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 ht="22.5" outlineLevel="1" x14ac:dyDescent="0.2">
      <c r="A153" s="167"/>
      <c r="B153" s="177"/>
      <c r="C153" s="201" t="s">
        <v>251</v>
      </c>
      <c r="D153" s="180"/>
      <c r="E153" s="185"/>
      <c r="F153" s="190"/>
      <c r="G153" s="190"/>
      <c r="H153" s="190"/>
      <c r="I153" s="190"/>
      <c r="J153" s="190"/>
      <c r="K153" s="190"/>
      <c r="L153" s="190"/>
      <c r="M153" s="190"/>
      <c r="N153" s="190"/>
      <c r="O153" s="190"/>
      <c r="P153" s="190"/>
      <c r="Q153" s="190"/>
      <c r="R153" s="190"/>
      <c r="S153" s="190"/>
      <c r="T153" s="191"/>
      <c r="U153" s="190"/>
      <c r="V153" s="166"/>
      <c r="W153" s="166"/>
      <c r="X153" s="166"/>
      <c r="Y153" s="166"/>
      <c r="Z153" s="166"/>
      <c r="AA153" s="166"/>
      <c r="AB153" s="166"/>
      <c r="AC153" s="166"/>
      <c r="AD153" s="166"/>
      <c r="AE153" s="166" t="s">
        <v>124</v>
      </c>
      <c r="AF153" s="166">
        <v>0</v>
      </c>
      <c r="AG153" s="166"/>
      <c r="AH153" s="166"/>
      <c r="AI153" s="166"/>
      <c r="AJ153" s="166"/>
      <c r="AK153" s="166"/>
      <c r="AL153" s="166"/>
      <c r="AM153" s="166"/>
      <c r="AN153" s="166"/>
      <c r="AO153" s="166"/>
      <c r="AP153" s="166"/>
      <c r="AQ153" s="166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166"/>
      <c r="BF153" s="166"/>
      <c r="BG153" s="166"/>
      <c r="BH153" s="166"/>
    </row>
    <row r="154" spans="1:60" outlineLevel="1" x14ac:dyDescent="0.2">
      <c r="A154" s="167"/>
      <c r="B154" s="177"/>
      <c r="C154" s="201" t="s">
        <v>252</v>
      </c>
      <c r="D154" s="180"/>
      <c r="E154" s="185"/>
      <c r="F154" s="190"/>
      <c r="G154" s="190"/>
      <c r="H154" s="190"/>
      <c r="I154" s="190"/>
      <c r="J154" s="190"/>
      <c r="K154" s="190"/>
      <c r="L154" s="190"/>
      <c r="M154" s="190"/>
      <c r="N154" s="190"/>
      <c r="O154" s="190"/>
      <c r="P154" s="190"/>
      <c r="Q154" s="190"/>
      <c r="R154" s="190"/>
      <c r="S154" s="190"/>
      <c r="T154" s="191"/>
      <c r="U154" s="190"/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 t="s">
        <v>124</v>
      </c>
      <c r="AF154" s="166">
        <v>0</v>
      </c>
      <c r="AG154" s="166"/>
      <c r="AH154" s="166"/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outlineLevel="1" x14ac:dyDescent="0.2">
      <c r="A155" s="167"/>
      <c r="B155" s="177"/>
      <c r="C155" s="201" t="s">
        <v>253</v>
      </c>
      <c r="D155" s="180"/>
      <c r="E155" s="185">
        <v>30.3354</v>
      </c>
      <c r="F155" s="190"/>
      <c r="G155" s="190"/>
      <c r="H155" s="190"/>
      <c r="I155" s="190"/>
      <c r="J155" s="190"/>
      <c r="K155" s="190"/>
      <c r="L155" s="190"/>
      <c r="M155" s="190"/>
      <c r="N155" s="190"/>
      <c r="O155" s="190"/>
      <c r="P155" s="190"/>
      <c r="Q155" s="190"/>
      <c r="R155" s="190"/>
      <c r="S155" s="190"/>
      <c r="T155" s="191"/>
      <c r="U155" s="190"/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 t="s">
        <v>124</v>
      </c>
      <c r="AF155" s="166">
        <v>0</v>
      </c>
      <c r="AG155" s="166"/>
      <c r="AH155" s="166"/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 outlineLevel="1" x14ac:dyDescent="0.2">
      <c r="A156" s="167">
        <v>29</v>
      </c>
      <c r="B156" s="177" t="s">
        <v>260</v>
      </c>
      <c r="C156" s="200" t="s">
        <v>261</v>
      </c>
      <c r="D156" s="179" t="s">
        <v>137</v>
      </c>
      <c r="E156" s="184">
        <v>30.3354</v>
      </c>
      <c r="F156" s="190">
        <v>145</v>
      </c>
      <c r="G156" s="190">
        <v>4398.63</v>
      </c>
      <c r="H156" s="190">
        <v>0</v>
      </c>
      <c r="I156" s="190">
        <f>ROUND(E156*H156,2)</f>
        <v>0</v>
      </c>
      <c r="J156" s="190">
        <v>145</v>
      </c>
      <c r="K156" s="190">
        <f>ROUND(E156*J156,2)</f>
        <v>4398.63</v>
      </c>
      <c r="L156" s="190">
        <v>21</v>
      </c>
      <c r="M156" s="190">
        <f>G156*(1+L156/100)</f>
        <v>5322.3423000000003</v>
      </c>
      <c r="N156" s="190">
        <v>0</v>
      </c>
      <c r="O156" s="190">
        <f>ROUND(E156*N156,2)</f>
        <v>0</v>
      </c>
      <c r="P156" s="190">
        <v>0</v>
      </c>
      <c r="Q156" s="190">
        <f>ROUND(E156*P156,2)</f>
        <v>0</v>
      </c>
      <c r="R156" s="190"/>
      <c r="S156" s="190"/>
      <c r="T156" s="191">
        <v>0</v>
      </c>
      <c r="U156" s="190">
        <f>ROUND(E156*T156,2)</f>
        <v>0</v>
      </c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 t="s">
        <v>250</v>
      </c>
      <c r="AF156" s="166"/>
      <c r="AG156" s="166"/>
      <c r="AH156" s="166"/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</row>
    <row r="157" spans="1:60" ht="22.5" outlineLevel="1" x14ac:dyDescent="0.2">
      <c r="A157" s="167"/>
      <c r="B157" s="177"/>
      <c r="C157" s="201" t="s">
        <v>251</v>
      </c>
      <c r="D157" s="180"/>
      <c r="E157" s="185"/>
      <c r="F157" s="190"/>
      <c r="G157" s="190"/>
      <c r="H157" s="190"/>
      <c r="I157" s="190"/>
      <c r="J157" s="190"/>
      <c r="K157" s="190"/>
      <c r="L157" s="190"/>
      <c r="M157" s="190"/>
      <c r="N157" s="190"/>
      <c r="O157" s="190"/>
      <c r="P157" s="190"/>
      <c r="Q157" s="190"/>
      <c r="R157" s="190"/>
      <c r="S157" s="190"/>
      <c r="T157" s="191"/>
      <c r="U157" s="190"/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 t="s">
        <v>124</v>
      </c>
      <c r="AF157" s="166">
        <v>0</v>
      </c>
      <c r="AG157" s="166"/>
      <c r="AH157" s="166"/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outlineLevel="1" x14ac:dyDescent="0.2">
      <c r="A158" s="167"/>
      <c r="B158" s="177"/>
      <c r="C158" s="201" t="s">
        <v>252</v>
      </c>
      <c r="D158" s="180"/>
      <c r="E158" s="185"/>
      <c r="F158" s="190"/>
      <c r="G158" s="190"/>
      <c r="H158" s="190"/>
      <c r="I158" s="190"/>
      <c r="J158" s="190"/>
      <c r="K158" s="190"/>
      <c r="L158" s="190"/>
      <c r="M158" s="190"/>
      <c r="N158" s="190"/>
      <c r="O158" s="190"/>
      <c r="P158" s="190"/>
      <c r="Q158" s="190"/>
      <c r="R158" s="190"/>
      <c r="S158" s="190"/>
      <c r="T158" s="191"/>
      <c r="U158" s="190"/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 t="s">
        <v>124</v>
      </c>
      <c r="AF158" s="166">
        <v>0</v>
      </c>
      <c r="AG158" s="166"/>
      <c r="AH158" s="166"/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outlineLevel="1" x14ac:dyDescent="0.2">
      <c r="A159" s="167"/>
      <c r="B159" s="177"/>
      <c r="C159" s="201" t="s">
        <v>253</v>
      </c>
      <c r="D159" s="180"/>
      <c r="E159" s="185">
        <v>30.3354</v>
      </c>
      <c r="F159" s="190"/>
      <c r="G159" s="190"/>
      <c r="H159" s="190"/>
      <c r="I159" s="190"/>
      <c r="J159" s="190"/>
      <c r="K159" s="190"/>
      <c r="L159" s="190"/>
      <c r="M159" s="190"/>
      <c r="N159" s="190"/>
      <c r="O159" s="190"/>
      <c r="P159" s="190"/>
      <c r="Q159" s="190"/>
      <c r="R159" s="190"/>
      <c r="S159" s="190"/>
      <c r="T159" s="191"/>
      <c r="U159" s="190"/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 t="s">
        <v>124</v>
      </c>
      <c r="AF159" s="166">
        <v>0</v>
      </c>
      <c r="AG159" s="166"/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outlineLevel="1" x14ac:dyDescent="0.2">
      <c r="A160" s="167">
        <v>30</v>
      </c>
      <c r="B160" s="177" t="s">
        <v>262</v>
      </c>
      <c r="C160" s="200" t="s">
        <v>263</v>
      </c>
      <c r="D160" s="179" t="s">
        <v>137</v>
      </c>
      <c r="E160" s="184">
        <v>30.3354</v>
      </c>
      <c r="F160" s="190">
        <v>18</v>
      </c>
      <c r="G160" s="190">
        <v>546.04</v>
      </c>
      <c r="H160" s="190">
        <v>0</v>
      </c>
      <c r="I160" s="190">
        <f>ROUND(E160*H160,2)</f>
        <v>0</v>
      </c>
      <c r="J160" s="190">
        <v>18</v>
      </c>
      <c r="K160" s="190">
        <f>ROUND(E160*J160,2)</f>
        <v>546.04</v>
      </c>
      <c r="L160" s="190">
        <v>21</v>
      </c>
      <c r="M160" s="190">
        <f>G160*(1+L160/100)</f>
        <v>660.70839999999998</v>
      </c>
      <c r="N160" s="190">
        <v>0</v>
      </c>
      <c r="O160" s="190">
        <f>ROUND(E160*N160,2)</f>
        <v>0</v>
      </c>
      <c r="P160" s="190">
        <v>0</v>
      </c>
      <c r="Q160" s="190">
        <f>ROUND(E160*P160,2)</f>
        <v>0</v>
      </c>
      <c r="R160" s="190"/>
      <c r="S160" s="190"/>
      <c r="T160" s="191">
        <v>0</v>
      </c>
      <c r="U160" s="190">
        <f>ROUND(E160*T160,2)</f>
        <v>0</v>
      </c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 t="s">
        <v>250</v>
      </c>
      <c r="AF160" s="166"/>
      <c r="AG160" s="166"/>
      <c r="AH160" s="166"/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ht="22.5" outlineLevel="1" x14ac:dyDescent="0.2">
      <c r="A161" s="167"/>
      <c r="B161" s="177"/>
      <c r="C161" s="201" t="s">
        <v>251</v>
      </c>
      <c r="D161" s="180"/>
      <c r="E161" s="185"/>
      <c r="F161" s="190"/>
      <c r="G161" s="190"/>
      <c r="H161" s="190"/>
      <c r="I161" s="190"/>
      <c r="J161" s="190"/>
      <c r="K161" s="190"/>
      <c r="L161" s="190"/>
      <c r="M161" s="190"/>
      <c r="N161" s="190"/>
      <c r="O161" s="190"/>
      <c r="P161" s="190"/>
      <c r="Q161" s="190"/>
      <c r="R161" s="190"/>
      <c r="S161" s="190"/>
      <c r="T161" s="191"/>
      <c r="U161" s="190"/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 t="s">
        <v>124</v>
      </c>
      <c r="AF161" s="166">
        <v>0</v>
      </c>
      <c r="AG161" s="166"/>
      <c r="AH161" s="166"/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</row>
    <row r="162" spans="1:60" outlineLevel="1" x14ac:dyDescent="0.2">
      <c r="A162" s="167"/>
      <c r="B162" s="177"/>
      <c r="C162" s="201" t="s">
        <v>252</v>
      </c>
      <c r="D162" s="180"/>
      <c r="E162" s="185"/>
      <c r="F162" s="190"/>
      <c r="G162" s="190"/>
      <c r="H162" s="190"/>
      <c r="I162" s="190"/>
      <c r="J162" s="190"/>
      <c r="K162" s="190"/>
      <c r="L162" s="190"/>
      <c r="M162" s="190"/>
      <c r="N162" s="190"/>
      <c r="O162" s="190"/>
      <c r="P162" s="190"/>
      <c r="Q162" s="190"/>
      <c r="R162" s="190"/>
      <c r="S162" s="190"/>
      <c r="T162" s="191"/>
      <c r="U162" s="190"/>
      <c r="V162" s="166"/>
      <c r="W162" s="166"/>
      <c r="X162" s="166"/>
      <c r="Y162" s="166"/>
      <c r="Z162" s="166"/>
      <c r="AA162" s="166"/>
      <c r="AB162" s="166"/>
      <c r="AC162" s="166"/>
      <c r="AD162" s="166"/>
      <c r="AE162" s="166" t="s">
        <v>124</v>
      </c>
      <c r="AF162" s="166">
        <v>0</v>
      </c>
      <c r="AG162" s="166"/>
      <c r="AH162" s="166"/>
      <c r="AI162" s="166"/>
      <c r="AJ162" s="166"/>
      <c r="AK162" s="166"/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66"/>
      <c r="BB162" s="166"/>
      <c r="BC162" s="166"/>
      <c r="BD162" s="166"/>
      <c r="BE162" s="166"/>
      <c r="BF162" s="166"/>
      <c r="BG162" s="166"/>
      <c r="BH162" s="166"/>
    </row>
    <row r="163" spans="1:60" outlineLevel="1" x14ac:dyDescent="0.2">
      <c r="A163" s="167"/>
      <c r="B163" s="177"/>
      <c r="C163" s="201" t="s">
        <v>253</v>
      </c>
      <c r="D163" s="180"/>
      <c r="E163" s="185">
        <v>30.3354</v>
      </c>
      <c r="F163" s="190"/>
      <c r="G163" s="190"/>
      <c r="H163" s="190"/>
      <c r="I163" s="190"/>
      <c r="J163" s="190"/>
      <c r="K163" s="190"/>
      <c r="L163" s="190"/>
      <c r="M163" s="190"/>
      <c r="N163" s="190"/>
      <c r="O163" s="190"/>
      <c r="P163" s="190"/>
      <c r="Q163" s="190"/>
      <c r="R163" s="190"/>
      <c r="S163" s="190"/>
      <c r="T163" s="191"/>
      <c r="U163" s="190"/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 t="s">
        <v>124</v>
      </c>
      <c r="AF163" s="166">
        <v>0</v>
      </c>
      <c r="AG163" s="166"/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</row>
    <row r="164" spans="1:60" outlineLevel="1" x14ac:dyDescent="0.2">
      <c r="A164" s="167">
        <v>31</v>
      </c>
      <c r="B164" s="177" t="s">
        <v>264</v>
      </c>
      <c r="C164" s="200" t="s">
        <v>265</v>
      </c>
      <c r="D164" s="179" t="s">
        <v>137</v>
      </c>
      <c r="E164" s="184">
        <v>30.3354</v>
      </c>
      <c r="F164" s="190">
        <v>200</v>
      </c>
      <c r="G164" s="190">
        <v>6067.08</v>
      </c>
      <c r="H164" s="190">
        <v>0</v>
      </c>
      <c r="I164" s="190">
        <f>ROUND(E164*H164,2)</f>
        <v>0</v>
      </c>
      <c r="J164" s="190">
        <v>200</v>
      </c>
      <c r="K164" s="190">
        <f>ROUND(E164*J164,2)</f>
        <v>6067.08</v>
      </c>
      <c r="L164" s="190">
        <v>21</v>
      </c>
      <c r="M164" s="190">
        <f>G164*(1+L164/100)</f>
        <v>7341.1668</v>
      </c>
      <c r="N164" s="190">
        <v>0</v>
      </c>
      <c r="O164" s="190">
        <f>ROUND(E164*N164,2)</f>
        <v>0</v>
      </c>
      <c r="P164" s="190">
        <v>0</v>
      </c>
      <c r="Q164" s="190">
        <f>ROUND(E164*P164,2)</f>
        <v>0</v>
      </c>
      <c r="R164" s="190"/>
      <c r="S164" s="190"/>
      <c r="T164" s="191">
        <v>0</v>
      </c>
      <c r="U164" s="190">
        <f>ROUND(E164*T164,2)</f>
        <v>0</v>
      </c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 t="s">
        <v>250</v>
      </c>
      <c r="AF164" s="166"/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</row>
    <row r="165" spans="1:60" ht="22.5" outlineLevel="1" x14ac:dyDescent="0.2">
      <c r="A165" s="167"/>
      <c r="B165" s="177"/>
      <c r="C165" s="201" t="s">
        <v>251</v>
      </c>
      <c r="D165" s="180"/>
      <c r="E165" s="185"/>
      <c r="F165" s="190"/>
      <c r="G165" s="190"/>
      <c r="H165" s="190"/>
      <c r="I165" s="190"/>
      <c r="J165" s="190"/>
      <c r="K165" s="190"/>
      <c r="L165" s="190"/>
      <c r="M165" s="190"/>
      <c r="N165" s="190"/>
      <c r="O165" s="190"/>
      <c r="P165" s="190"/>
      <c r="Q165" s="190"/>
      <c r="R165" s="190"/>
      <c r="S165" s="190"/>
      <c r="T165" s="191"/>
      <c r="U165" s="190"/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 t="s">
        <v>124</v>
      </c>
      <c r="AF165" s="166">
        <v>0</v>
      </c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outlineLevel="1" x14ac:dyDescent="0.2">
      <c r="A166" s="167"/>
      <c r="B166" s="177"/>
      <c r="C166" s="201" t="s">
        <v>252</v>
      </c>
      <c r="D166" s="180"/>
      <c r="E166" s="185"/>
      <c r="F166" s="190"/>
      <c r="G166" s="190"/>
      <c r="H166" s="190"/>
      <c r="I166" s="190"/>
      <c r="J166" s="190"/>
      <c r="K166" s="190"/>
      <c r="L166" s="190"/>
      <c r="M166" s="190"/>
      <c r="N166" s="190"/>
      <c r="O166" s="190"/>
      <c r="P166" s="190"/>
      <c r="Q166" s="190"/>
      <c r="R166" s="190"/>
      <c r="S166" s="190"/>
      <c r="T166" s="191"/>
      <c r="U166" s="190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 t="s">
        <v>124</v>
      </c>
      <c r="AF166" s="166">
        <v>0</v>
      </c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outlineLevel="1" x14ac:dyDescent="0.2">
      <c r="A167" s="194"/>
      <c r="B167" s="195"/>
      <c r="C167" s="204" t="s">
        <v>253</v>
      </c>
      <c r="D167" s="196"/>
      <c r="E167" s="197">
        <v>30.3354</v>
      </c>
      <c r="F167" s="198"/>
      <c r="G167" s="198"/>
      <c r="H167" s="198"/>
      <c r="I167" s="198"/>
      <c r="J167" s="198"/>
      <c r="K167" s="198"/>
      <c r="L167" s="198"/>
      <c r="M167" s="198"/>
      <c r="N167" s="198"/>
      <c r="O167" s="198"/>
      <c r="P167" s="198"/>
      <c r="Q167" s="198"/>
      <c r="R167" s="198"/>
      <c r="S167" s="198"/>
      <c r="T167" s="199"/>
      <c r="U167" s="198"/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 t="s">
        <v>124</v>
      </c>
      <c r="AF167" s="166">
        <v>0</v>
      </c>
      <c r="AG167" s="166"/>
      <c r="AH167" s="166"/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x14ac:dyDescent="0.2">
      <c r="A168" s="6"/>
      <c r="B168" s="7" t="s">
        <v>266</v>
      </c>
      <c r="C168" s="205" t="s">
        <v>266</v>
      </c>
      <c r="D168" s="9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AC168">
        <v>15</v>
      </c>
      <c r="AD168">
        <v>21</v>
      </c>
    </row>
    <row r="169" spans="1:60" x14ac:dyDescent="0.2">
      <c r="C169" s="206"/>
      <c r="D169" s="161"/>
      <c r="AE169" t="s">
        <v>267</v>
      </c>
    </row>
    <row r="170" spans="1:60" x14ac:dyDescent="0.2">
      <c r="D170" s="161"/>
    </row>
    <row r="171" spans="1:60" x14ac:dyDescent="0.2">
      <c r="D171" s="161"/>
    </row>
    <row r="172" spans="1:60" x14ac:dyDescent="0.2">
      <c r="D172" s="161"/>
    </row>
    <row r="173" spans="1:60" x14ac:dyDescent="0.2">
      <c r="D173" s="161"/>
    </row>
    <row r="174" spans="1:60" x14ac:dyDescent="0.2">
      <c r="D174" s="161"/>
    </row>
    <row r="175" spans="1:60" x14ac:dyDescent="0.2">
      <c r="D175" s="161"/>
    </row>
    <row r="176" spans="1:60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ZL33 33a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'ZL33 33a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2015-07-23T11:33:58Z</cp:lastPrinted>
  <dcterms:created xsi:type="dcterms:W3CDTF">2009-04-08T07:15:50Z</dcterms:created>
  <dcterms:modified xsi:type="dcterms:W3CDTF">2015-07-23T11:36:59Z</dcterms:modified>
</cp:coreProperties>
</file>